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0955" windowHeight="9720"/>
  </bookViews>
  <sheets>
    <sheet name="ML Low Load" sheetId="1" r:id="rId1"/>
    <sheet name="OI Low Load" sheetId="3" r:id="rId2"/>
    <sheet name="Wind Low Load" sheetId="4" r:id="rId3"/>
    <sheet name="ML Base Load" sheetId="5" r:id="rId4"/>
    <sheet name="OI Base Load" sheetId="6" r:id="rId5"/>
    <sheet name="Wind Base Load" sheetId="7" r:id="rId6"/>
  </sheets>
  <calcPr calcId="145621"/>
</workbook>
</file>

<file path=xl/calcChain.xml><?xml version="1.0" encoding="utf-8"?>
<calcChain xmlns="http://schemas.openxmlformats.org/spreadsheetml/2006/main">
  <c r="AA23" i="7" l="1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B23" i="7"/>
  <c r="B26" i="7" s="1"/>
  <c r="C18" i="7"/>
  <c r="C23" i="7" s="1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C26" i="7" l="1"/>
  <c r="B30" i="7"/>
  <c r="B28" i="7"/>
  <c r="B24" i="7"/>
  <c r="C24" i="7" s="1"/>
  <c r="D24" i="7" s="1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C30" i="7" l="1"/>
  <c r="C28" i="7"/>
  <c r="D26" i="7"/>
  <c r="E26" i="7" l="1"/>
  <c r="D30" i="7"/>
  <c r="D28" i="7"/>
  <c r="E30" i="7" l="1"/>
  <c r="E28" i="7"/>
  <c r="F26" i="7"/>
  <c r="G26" i="7" l="1"/>
  <c r="F30" i="7"/>
  <c r="F28" i="7"/>
  <c r="G30" i="7" l="1"/>
  <c r="G28" i="7"/>
  <c r="H26" i="7"/>
  <c r="I26" i="7" l="1"/>
  <c r="H30" i="7"/>
  <c r="H28" i="7"/>
  <c r="I30" i="7" l="1"/>
  <c r="I28" i="7"/>
  <c r="J26" i="7"/>
  <c r="K26" i="7" l="1"/>
  <c r="J30" i="7"/>
  <c r="J28" i="7"/>
  <c r="K30" i="7" l="1"/>
  <c r="K28" i="7"/>
  <c r="L26" i="7"/>
  <c r="M26" i="7" l="1"/>
  <c r="L30" i="7"/>
  <c r="L28" i="7"/>
  <c r="M30" i="7" l="1"/>
  <c r="M28" i="7"/>
  <c r="N26" i="7"/>
  <c r="O26" i="7" l="1"/>
  <c r="N30" i="7"/>
  <c r="N28" i="7"/>
  <c r="O30" i="7" l="1"/>
  <c r="O28" i="7"/>
  <c r="P26" i="7"/>
  <c r="Q26" i="7" l="1"/>
  <c r="P30" i="7"/>
  <c r="P28" i="7"/>
  <c r="Q30" i="7" l="1"/>
  <c r="Q28" i="7"/>
  <c r="R26" i="7"/>
  <c r="S26" i="7" l="1"/>
  <c r="R30" i="7"/>
  <c r="R28" i="7"/>
  <c r="S30" i="7" l="1"/>
  <c r="S28" i="7"/>
  <c r="T26" i="7"/>
  <c r="U26" i="7" l="1"/>
  <c r="T30" i="7"/>
  <c r="T28" i="7"/>
  <c r="U30" i="7" l="1"/>
  <c r="U28" i="7"/>
  <c r="V26" i="7"/>
  <c r="W26" i="7" l="1"/>
  <c r="V30" i="7"/>
  <c r="V28" i="7"/>
  <c r="W30" i="7" l="1"/>
  <c r="W28" i="7"/>
  <c r="X26" i="7"/>
  <c r="Y26" i="7" l="1"/>
  <c r="X30" i="7"/>
  <c r="X28" i="7"/>
  <c r="Y30" i="7" l="1"/>
  <c r="Y28" i="7"/>
  <c r="Z26" i="7"/>
  <c r="AA26" i="7" l="1"/>
  <c r="Z30" i="7"/>
  <c r="Z28" i="7"/>
  <c r="AA30" i="7" l="1"/>
  <c r="AA28" i="7"/>
  <c r="AA23" i="6" l="1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B23" i="6"/>
  <c r="B26" i="6" s="1"/>
  <c r="C18" i="6"/>
  <c r="C23" i="6" s="1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C26" i="6" l="1"/>
  <c r="B30" i="6"/>
  <c r="B28" i="6"/>
  <c r="B24" i="6"/>
  <c r="C24" i="6" s="1"/>
  <c r="D24" i="6" s="1"/>
  <c r="E24" i="6" s="1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C30" i="6" l="1"/>
  <c r="C28" i="6"/>
  <c r="D26" i="6"/>
  <c r="E26" i="6" l="1"/>
  <c r="D30" i="6"/>
  <c r="D28" i="6"/>
  <c r="E30" i="6" l="1"/>
  <c r="E28" i="6"/>
  <c r="F26" i="6"/>
  <c r="G26" i="6" l="1"/>
  <c r="F30" i="6"/>
  <c r="F28" i="6"/>
  <c r="G30" i="6" l="1"/>
  <c r="G28" i="6"/>
  <c r="H26" i="6"/>
  <c r="I26" i="6" l="1"/>
  <c r="H30" i="6"/>
  <c r="H28" i="6"/>
  <c r="I30" i="6" l="1"/>
  <c r="I28" i="6"/>
  <c r="J26" i="6"/>
  <c r="K26" i="6" l="1"/>
  <c r="J30" i="6"/>
  <c r="J28" i="6"/>
  <c r="K30" i="6" l="1"/>
  <c r="K28" i="6"/>
  <c r="L26" i="6"/>
  <c r="M26" i="6" l="1"/>
  <c r="L30" i="6"/>
  <c r="L28" i="6"/>
  <c r="M30" i="6" l="1"/>
  <c r="M28" i="6"/>
  <c r="N26" i="6"/>
  <c r="O26" i="6" l="1"/>
  <c r="N30" i="6"/>
  <c r="N28" i="6"/>
  <c r="O30" i="6" l="1"/>
  <c r="O28" i="6"/>
  <c r="P26" i="6"/>
  <c r="Q26" i="6" l="1"/>
  <c r="P30" i="6"/>
  <c r="P28" i="6"/>
  <c r="Q30" i="6" l="1"/>
  <c r="Q28" i="6"/>
  <c r="R26" i="6"/>
  <c r="S26" i="6" l="1"/>
  <c r="R30" i="6"/>
  <c r="R28" i="6"/>
  <c r="S30" i="6" l="1"/>
  <c r="S28" i="6"/>
  <c r="T26" i="6"/>
  <c r="U26" i="6" l="1"/>
  <c r="T30" i="6"/>
  <c r="T28" i="6"/>
  <c r="U30" i="6" l="1"/>
  <c r="U28" i="6"/>
  <c r="V26" i="6"/>
  <c r="W26" i="6" l="1"/>
  <c r="V30" i="6"/>
  <c r="V28" i="6"/>
  <c r="W30" i="6" l="1"/>
  <c r="W28" i="6"/>
  <c r="X26" i="6"/>
  <c r="Y26" i="6" l="1"/>
  <c r="X30" i="6"/>
  <c r="X28" i="6"/>
  <c r="Y30" i="6" l="1"/>
  <c r="Y28" i="6"/>
  <c r="Z26" i="6"/>
  <c r="AA26" i="6" l="1"/>
  <c r="Z30" i="6"/>
  <c r="Z28" i="6"/>
  <c r="AA30" i="6" l="1"/>
  <c r="AA28" i="6"/>
  <c r="AA23" i="5" l="1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B23" i="5"/>
  <c r="B26" i="5" s="1"/>
  <c r="C18" i="5"/>
  <c r="C23" i="5" s="1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C26" i="5" l="1"/>
  <c r="B30" i="5"/>
  <c r="B28" i="5"/>
  <c r="B24" i="5"/>
  <c r="C24" i="5" s="1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C30" i="5" l="1"/>
  <c r="C28" i="5"/>
  <c r="D26" i="5"/>
  <c r="E26" i="5" l="1"/>
  <c r="D30" i="5"/>
  <c r="D28" i="5"/>
  <c r="E30" i="5" l="1"/>
  <c r="E28" i="5"/>
  <c r="F26" i="5"/>
  <c r="G26" i="5" l="1"/>
  <c r="F30" i="5"/>
  <c r="F28" i="5"/>
  <c r="G30" i="5" l="1"/>
  <c r="G28" i="5"/>
  <c r="H26" i="5"/>
  <c r="I26" i="5" l="1"/>
  <c r="H30" i="5"/>
  <c r="H28" i="5"/>
  <c r="I30" i="5" l="1"/>
  <c r="I28" i="5"/>
  <c r="J26" i="5"/>
  <c r="K26" i="5" l="1"/>
  <c r="J30" i="5"/>
  <c r="J28" i="5"/>
  <c r="K30" i="5" l="1"/>
  <c r="K28" i="5"/>
  <c r="L26" i="5"/>
  <c r="M26" i="5" l="1"/>
  <c r="L30" i="5"/>
  <c r="L28" i="5"/>
  <c r="M30" i="5" l="1"/>
  <c r="M28" i="5"/>
  <c r="N26" i="5"/>
  <c r="O26" i="5" l="1"/>
  <c r="N30" i="5"/>
  <c r="N28" i="5"/>
  <c r="O30" i="5" l="1"/>
  <c r="O28" i="5"/>
  <c r="P26" i="5"/>
  <c r="Q26" i="5" l="1"/>
  <c r="P30" i="5"/>
  <c r="P28" i="5"/>
  <c r="Q30" i="5" l="1"/>
  <c r="Q28" i="5"/>
  <c r="R26" i="5"/>
  <c r="S26" i="5" l="1"/>
  <c r="R30" i="5"/>
  <c r="R28" i="5"/>
  <c r="S30" i="5" l="1"/>
  <c r="S28" i="5"/>
  <c r="T26" i="5"/>
  <c r="U26" i="5" l="1"/>
  <c r="T30" i="5"/>
  <c r="T28" i="5"/>
  <c r="U30" i="5" l="1"/>
  <c r="U28" i="5"/>
  <c r="V26" i="5"/>
  <c r="W26" i="5" l="1"/>
  <c r="V30" i="5"/>
  <c r="V28" i="5"/>
  <c r="W30" i="5" l="1"/>
  <c r="W28" i="5"/>
  <c r="X26" i="5"/>
  <c r="Y26" i="5" l="1"/>
  <c r="X30" i="5"/>
  <c r="X28" i="5"/>
  <c r="Y30" i="5" l="1"/>
  <c r="Y28" i="5"/>
  <c r="Z26" i="5"/>
  <c r="AA26" i="5" l="1"/>
  <c r="Z30" i="5"/>
  <c r="Z28" i="5"/>
  <c r="AA30" i="5" l="1"/>
  <c r="AA28" i="5"/>
  <c r="AA23" i="4" l="1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B23" i="4"/>
  <c r="B26" i="4" s="1"/>
  <c r="C18" i="4"/>
  <c r="C23" i="4" s="1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C26" i="4" l="1"/>
  <c r="B30" i="4"/>
  <c r="B28" i="4"/>
  <c r="B24" i="4"/>
  <c r="C24" i="4" s="1"/>
  <c r="D24" i="4" s="1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C30" i="4" l="1"/>
  <c r="C28" i="4"/>
  <c r="D26" i="4"/>
  <c r="E26" i="4" l="1"/>
  <c r="D30" i="4"/>
  <c r="D28" i="4"/>
  <c r="E30" i="4" l="1"/>
  <c r="E28" i="4"/>
  <c r="F26" i="4"/>
  <c r="G26" i="4" l="1"/>
  <c r="F30" i="4"/>
  <c r="F28" i="4"/>
  <c r="G30" i="4" l="1"/>
  <c r="G28" i="4"/>
  <c r="H26" i="4"/>
  <c r="I26" i="4" l="1"/>
  <c r="H30" i="4"/>
  <c r="H28" i="4"/>
  <c r="I30" i="4" l="1"/>
  <c r="I28" i="4"/>
  <c r="J26" i="4"/>
  <c r="K26" i="4" l="1"/>
  <c r="J30" i="4"/>
  <c r="J28" i="4"/>
  <c r="K30" i="4" l="1"/>
  <c r="K28" i="4"/>
  <c r="L26" i="4"/>
  <c r="M26" i="4" l="1"/>
  <c r="L30" i="4"/>
  <c r="L28" i="4"/>
  <c r="M30" i="4" l="1"/>
  <c r="M28" i="4"/>
  <c r="N26" i="4"/>
  <c r="O26" i="4" l="1"/>
  <c r="N30" i="4"/>
  <c r="N28" i="4"/>
  <c r="O30" i="4" l="1"/>
  <c r="O28" i="4"/>
  <c r="P26" i="4"/>
  <c r="Q26" i="4" l="1"/>
  <c r="P30" i="4"/>
  <c r="P28" i="4"/>
  <c r="Q30" i="4" l="1"/>
  <c r="Q28" i="4"/>
  <c r="R26" i="4"/>
  <c r="S26" i="4" l="1"/>
  <c r="R30" i="4"/>
  <c r="R28" i="4"/>
  <c r="S30" i="4" l="1"/>
  <c r="S28" i="4"/>
  <c r="T26" i="4"/>
  <c r="U26" i="4" l="1"/>
  <c r="T30" i="4"/>
  <c r="T28" i="4"/>
  <c r="U30" i="4" l="1"/>
  <c r="U28" i="4"/>
  <c r="V26" i="4"/>
  <c r="W26" i="4" l="1"/>
  <c r="V30" i="4"/>
  <c r="V28" i="4"/>
  <c r="W30" i="4" l="1"/>
  <c r="W28" i="4"/>
  <c r="X26" i="4"/>
  <c r="Y26" i="4" l="1"/>
  <c r="X30" i="4"/>
  <c r="X28" i="4"/>
  <c r="Y30" i="4" l="1"/>
  <c r="Y28" i="4"/>
  <c r="Z26" i="4"/>
  <c r="AA26" i="4" l="1"/>
  <c r="Z30" i="4"/>
  <c r="Z28" i="4"/>
  <c r="AA30" i="4" l="1"/>
  <c r="AA28" i="4"/>
  <c r="AA23" i="3" l="1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B23" i="3"/>
  <c r="B26" i="3" s="1"/>
  <c r="C18" i="3"/>
  <c r="C23" i="3" s="1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C26" i="3" l="1"/>
  <c r="B30" i="3"/>
  <c r="B28" i="3"/>
  <c r="B24" i="3"/>
  <c r="C24" i="3" s="1"/>
  <c r="D24" i="3" s="1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C30" i="3" l="1"/>
  <c r="C28" i="3"/>
  <c r="D26" i="3"/>
  <c r="E26" i="3" l="1"/>
  <c r="D30" i="3"/>
  <c r="D28" i="3"/>
  <c r="E30" i="3" l="1"/>
  <c r="E28" i="3"/>
  <c r="F26" i="3"/>
  <c r="G26" i="3" l="1"/>
  <c r="F30" i="3"/>
  <c r="F28" i="3"/>
  <c r="G30" i="3" l="1"/>
  <c r="G28" i="3"/>
  <c r="H26" i="3"/>
  <c r="I26" i="3" l="1"/>
  <c r="H30" i="3"/>
  <c r="H28" i="3"/>
  <c r="I30" i="3" l="1"/>
  <c r="I28" i="3"/>
  <c r="J26" i="3"/>
  <c r="K26" i="3" l="1"/>
  <c r="J30" i="3"/>
  <c r="J28" i="3"/>
  <c r="K30" i="3" l="1"/>
  <c r="K28" i="3"/>
  <c r="L26" i="3"/>
  <c r="M26" i="3" l="1"/>
  <c r="L30" i="3"/>
  <c r="L28" i="3"/>
  <c r="M30" i="3" l="1"/>
  <c r="M28" i="3"/>
  <c r="N26" i="3"/>
  <c r="O26" i="3" l="1"/>
  <c r="N30" i="3"/>
  <c r="N28" i="3"/>
  <c r="O30" i="3" l="1"/>
  <c r="O28" i="3"/>
  <c r="P26" i="3"/>
  <c r="Q26" i="3" l="1"/>
  <c r="P30" i="3"/>
  <c r="P28" i="3"/>
  <c r="Q30" i="3" l="1"/>
  <c r="Q28" i="3"/>
  <c r="R26" i="3"/>
  <c r="S26" i="3" l="1"/>
  <c r="R30" i="3"/>
  <c r="R28" i="3"/>
  <c r="S30" i="3" l="1"/>
  <c r="S28" i="3"/>
  <c r="T26" i="3"/>
  <c r="U26" i="3" l="1"/>
  <c r="T30" i="3"/>
  <c r="T28" i="3"/>
  <c r="U30" i="3" l="1"/>
  <c r="U28" i="3"/>
  <c r="V26" i="3"/>
  <c r="W26" i="3" l="1"/>
  <c r="V30" i="3"/>
  <c r="V28" i="3"/>
  <c r="W30" i="3" l="1"/>
  <c r="W28" i="3"/>
  <c r="X26" i="3"/>
  <c r="Y26" i="3" l="1"/>
  <c r="X30" i="3"/>
  <c r="X28" i="3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B26" i="1" s="1"/>
  <c r="C18" i="1"/>
  <c r="C23" i="1" s="1"/>
  <c r="Y30" i="3" l="1"/>
  <c r="Y28" i="3"/>
  <c r="Z26" i="3"/>
  <c r="B30" i="1"/>
  <c r="C26" i="1"/>
  <c r="C8" i="1"/>
  <c r="E8" i="1"/>
  <c r="G8" i="1"/>
  <c r="I8" i="1"/>
  <c r="K8" i="1"/>
  <c r="M8" i="1"/>
  <c r="O8" i="1"/>
  <c r="Q8" i="1"/>
  <c r="S8" i="1"/>
  <c r="U8" i="1"/>
  <c r="W8" i="1"/>
  <c r="Y8" i="1"/>
  <c r="AA8" i="1"/>
  <c r="C9" i="1"/>
  <c r="E9" i="1"/>
  <c r="G9" i="1"/>
  <c r="I9" i="1"/>
  <c r="K9" i="1"/>
  <c r="M9" i="1"/>
  <c r="O9" i="1"/>
  <c r="Q9" i="1"/>
  <c r="S9" i="1"/>
  <c r="U9" i="1"/>
  <c r="W9" i="1"/>
  <c r="Y9" i="1"/>
  <c r="AA9" i="1"/>
  <c r="B24" i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B8" i="1"/>
  <c r="D8" i="1"/>
  <c r="F8" i="1"/>
  <c r="H8" i="1"/>
  <c r="J8" i="1"/>
  <c r="L8" i="1"/>
  <c r="N8" i="1"/>
  <c r="P8" i="1"/>
  <c r="R8" i="1"/>
  <c r="T8" i="1"/>
  <c r="V8" i="1"/>
  <c r="X8" i="1"/>
  <c r="Z8" i="1"/>
  <c r="B9" i="1"/>
  <c r="B28" i="1" s="1"/>
  <c r="D9" i="1"/>
  <c r="F9" i="1"/>
  <c r="H9" i="1"/>
  <c r="J9" i="1"/>
  <c r="L9" i="1"/>
  <c r="N9" i="1"/>
  <c r="P9" i="1"/>
  <c r="R9" i="1"/>
  <c r="T9" i="1"/>
  <c r="V9" i="1"/>
  <c r="X9" i="1"/>
  <c r="Z9" i="1"/>
  <c r="AA26" i="3" l="1"/>
  <c r="Z30" i="3"/>
  <c r="Z28" i="3"/>
  <c r="C30" i="1"/>
  <c r="C28" i="1"/>
  <c r="D26" i="1"/>
  <c r="AA30" i="3" l="1"/>
  <c r="AA28" i="3"/>
  <c r="D30" i="1"/>
  <c r="D28" i="1"/>
  <c r="E26" i="1"/>
  <c r="E30" i="1" l="1"/>
  <c r="E28" i="1"/>
  <c r="F26" i="1"/>
  <c r="F30" i="1" l="1"/>
  <c r="F28" i="1"/>
  <c r="G26" i="1"/>
  <c r="G30" i="1" l="1"/>
  <c r="G28" i="1"/>
  <c r="H26" i="1"/>
  <c r="H30" i="1" l="1"/>
  <c r="H28" i="1"/>
  <c r="I26" i="1"/>
  <c r="I30" i="1" l="1"/>
  <c r="I28" i="1"/>
  <c r="J26" i="1"/>
  <c r="J30" i="1" l="1"/>
  <c r="J28" i="1"/>
  <c r="K26" i="1"/>
  <c r="K30" i="1" l="1"/>
  <c r="K28" i="1"/>
  <c r="L26" i="1"/>
  <c r="L30" i="1" l="1"/>
  <c r="L28" i="1"/>
  <c r="M26" i="1"/>
  <c r="M30" i="1" l="1"/>
  <c r="M28" i="1"/>
  <c r="N26" i="1"/>
  <c r="O26" i="1" l="1"/>
  <c r="N30" i="1"/>
  <c r="N28" i="1"/>
  <c r="O30" i="1" l="1"/>
  <c r="O28" i="1"/>
  <c r="P26" i="1"/>
  <c r="Q26" i="1" l="1"/>
  <c r="P30" i="1"/>
  <c r="P28" i="1"/>
  <c r="Q30" i="1" l="1"/>
  <c r="Q28" i="1"/>
  <c r="R26" i="1"/>
  <c r="S26" i="1" l="1"/>
  <c r="R30" i="1"/>
  <c r="R28" i="1"/>
  <c r="S30" i="1" l="1"/>
  <c r="S28" i="1"/>
  <c r="T26" i="1"/>
  <c r="U26" i="1" l="1"/>
  <c r="T30" i="1"/>
  <c r="T28" i="1"/>
  <c r="U30" i="1" l="1"/>
  <c r="U28" i="1"/>
  <c r="V26" i="1"/>
  <c r="W26" i="1" l="1"/>
  <c r="V30" i="1"/>
  <c r="V28" i="1"/>
  <c r="W30" i="1" l="1"/>
  <c r="W28" i="1"/>
  <c r="X26" i="1"/>
  <c r="Y26" i="1" l="1"/>
  <c r="X30" i="1"/>
  <c r="X28" i="1"/>
  <c r="Y30" i="1" l="1"/>
  <c r="Y28" i="1"/>
  <c r="Z26" i="1"/>
  <c r="AA26" i="1" l="1"/>
  <c r="Z30" i="1"/>
  <c r="Z28" i="1"/>
  <c r="AA30" i="1" l="1"/>
  <c r="AA28" i="1"/>
</calcChain>
</file>

<file path=xl/sharedStrings.xml><?xml version="1.0" encoding="utf-8"?>
<sst xmlns="http://schemas.openxmlformats.org/spreadsheetml/2006/main" count="124" uniqueCount="27">
  <si>
    <t>Burnside #4</t>
  </si>
  <si>
    <t>REA Wind</t>
  </si>
  <si>
    <t>Assumed Unit Retirement</t>
  </si>
  <si>
    <t>Natural Gas Unit</t>
  </si>
  <si>
    <t>Total Annual Additions</t>
  </si>
  <si>
    <t>Total Cumulative Additions</t>
  </si>
  <si>
    <t>Total Firm Capacity</t>
  </si>
  <si>
    <t>Reserve Margin %</t>
  </si>
  <si>
    <t>Maritime Link Project - Low Load</t>
  </si>
  <si>
    <t xml:space="preserve">Firm Peak </t>
  </si>
  <si>
    <t>Required Reserve</t>
  </si>
  <si>
    <t>Required Capacity</t>
  </si>
  <si>
    <t>Existing Resources</t>
  </si>
  <si>
    <t>Resource Additions:</t>
  </si>
  <si>
    <t>Community Feed-in-Tariff</t>
  </si>
  <si>
    <t>Maritime Link Project</t>
  </si>
  <si>
    <t>Biomass</t>
  </si>
  <si>
    <t xml:space="preserve">Surplus (Deficit) </t>
  </si>
  <si>
    <t>Load and Resources Table (All values in MW except as noted)</t>
  </si>
  <si>
    <t>Other Import</t>
  </si>
  <si>
    <t>Other Import Alternative - Low Load</t>
  </si>
  <si>
    <t>Maritime Link Project - Base Load</t>
  </si>
  <si>
    <t>Other Import Alternative - Base Load</t>
  </si>
  <si>
    <t>Indigenous Wind Alternative - Base Load</t>
  </si>
  <si>
    <t>Indigenous Wind Alternative Low Load</t>
  </si>
  <si>
    <t>Incremental Wind</t>
  </si>
  <si>
    <t>CA-SBA IR-243 Att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</si>
</sst>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0.0"/>
    <numFmt numFmtId="167" formatCode="[$-409]d\-mmm;@"/>
    <numFmt numFmtId="168" formatCode="_(&quot;$&quot;\ #,##0.00_);_(&quot;$&quot;\ \(#,##0.00\);_(&quot;$&quot;\ &quot;-&quot;??_);_(@_)"/>
    <numFmt numFmtId="169" formatCode="_(&quot;$&quot;\ #,##0_);_(&quot;$&quot;\ \(#,##0\);_(&quot;$&quot;\ &quot;-&quot;??_);_(@_)"/>
    <numFmt numFmtId="170" formatCode="0_);\(0\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6" fillId="0" borderId="0"/>
    <xf numFmtId="168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7" fillId="0" borderId="0"/>
    <xf numFmtId="167" fontId="6" fillId="0" borderId="0"/>
    <xf numFmtId="169" fontId="7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0" fontId="4" fillId="0" borderId="4" xfId="0" applyFont="1" applyBorder="1"/>
    <xf numFmtId="0" fontId="0" fillId="0" borderId="5" xfId="0" applyBorder="1"/>
    <xf numFmtId="0" fontId="0" fillId="0" borderId="6" xfId="0" applyFill="1" applyBorder="1"/>
    <xf numFmtId="0" fontId="0" fillId="0" borderId="6" xfId="0" applyBorder="1"/>
    <xf numFmtId="0" fontId="0" fillId="0" borderId="7" xfId="0" applyBorder="1"/>
    <xf numFmtId="164" fontId="0" fillId="0" borderId="6" xfId="0" applyNumberFormat="1" applyBorder="1"/>
    <xf numFmtId="1" fontId="0" fillId="0" borderId="6" xfId="0" applyNumberFormat="1" applyFill="1" applyBorder="1"/>
    <xf numFmtId="1" fontId="0" fillId="0" borderId="6" xfId="0" applyNumberFormat="1" applyBorder="1"/>
    <xf numFmtId="1" fontId="0" fillId="0" borderId="7" xfId="0" applyNumberFormat="1" applyBorder="1"/>
    <xf numFmtId="0" fontId="5" fillId="0" borderId="4" xfId="0" applyFont="1" applyBorder="1"/>
    <xf numFmtId="165" fontId="0" fillId="0" borderId="6" xfId="0" applyNumberFormat="1" applyBorder="1"/>
    <xf numFmtId="166" fontId="0" fillId="0" borderId="6" xfId="0" applyNumberForma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1" xfId="0" applyFont="1" applyBorder="1"/>
    <xf numFmtId="0" fontId="0" fillId="0" borderId="11" xfId="0" applyBorder="1"/>
    <xf numFmtId="0" fontId="0" fillId="0" borderId="12" xfId="0" applyBorder="1"/>
    <xf numFmtId="37" fontId="3" fillId="0" borderId="6" xfId="2" applyNumberFormat="1" applyBorder="1"/>
    <xf numFmtId="37" fontId="3" fillId="0" borderId="7" xfId="2" applyNumberFormat="1" applyBorder="1"/>
    <xf numFmtId="166" fontId="0" fillId="0" borderId="0" xfId="0" applyNumberFormat="1"/>
    <xf numFmtId="170" fontId="3" fillId="0" borderId="6" xfId="1" applyNumberFormat="1" applyFill="1" applyBorder="1"/>
    <xf numFmtId="170" fontId="3" fillId="0" borderId="6" xfId="1" applyNumberFormat="1" applyBorder="1"/>
    <xf numFmtId="170" fontId="3" fillId="0" borderId="7" xfId="1" applyNumberFormat="1" applyBorder="1"/>
    <xf numFmtId="170" fontId="0" fillId="0" borderId="6" xfId="0" applyNumberFormat="1" applyFill="1" applyBorder="1"/>
    <xf numFmtId="170" fontId="0" fillId="0" borderId="6" xfId="0" applyNumberFormat="1" applyBorder="1"/>
    <xf numFmtId="170" fontId="0" fillId="0" borderId="7" xfId="0" applyNumberFormat="1" applyBorder="1"/>
    <xf numFmtId="9" fontId="0" fillId="0" borderId="9" xfId="0" applyNumberFormat="1" applyBorder="1"/>
    <xf numFmtId="9" fontId="0" fillId="0" borderId="10" xfId="0" applyNumberFormat="1" applyBorder="1"/>
    <xf numFmtId="1" fontId="0" fillId="0" borderId="9" xfId="0" applyNumberFormat="1" applyBorder="1"/>
  </cellXfs>
  <cellStyles count="11">
    <cellStyle name="]_x000d__x000a_Zoomed=1_x000d__x000a_Row=0_x000d__x000a_Column=0_x000d__x000a_Height=0_x000d__x000a_Width=0_x000d__x000a_FontName=FoxFont_x000d__x000a_FontStyle=0_x000d__x000a_FontSize=9_x000d__x000a_PrtFontName=FoxPrin" xfId="3"/>
    <cellStyle name="Comma" xfId="1" builtinId="3"/>
    <cellStyle name="Currency" xfId="2" builtinId="4"/>
    <cellStyle name="Currency 2" xfId="4"/>
    <cellStyle name="Currency 3" xfId="5"/>
    <cellStyle name="Normal" xfId="0" builtinId="0"/>
    <cellStyle name="Normal 2" xfId="6"/>
    <cellStyle name="Normal 3" xfId="7"/>
    <cellStyle name="Normal 4" xfId="10"/>
    <cellStyle name="Normal 76" xfId="8"/>
    <cellStyle name="Style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34.5703125" customWidth="1"/>
    <col min="2" max="27" width="6.28515625" customWidth="1"/>
  </cols>
  <sheetData>
    <row r="1" spans="1:27" x14ac:dyDescent="0.2">
      <c r="A1" s="2" t="s">
        <v>26</v>
      </c>
    </row>
    <row r="2" spans="1:27" x14ac:dyDescent="0.2">
      <c r="A2" s="2"/>
    </row>
    <row r="3" spans="1:27" x14ac:dyDescent="0.2">
      <c r="A3" s="1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1" t="s">
        <v>18</v>
      </c>
    </row>
    <row r="5" spans="1:27" ht="13.5" thickBot="1" x14ac:dyDescent="0.25">
      <c r="A5" s="1"/>
    </row>
    <row r="6" spans="1:27" s="1" customFormat="1" x14ac:dyDescent="0.2">
      <c r="A6" s="4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L6" s="5">
        <v>2025</v>
      </c>
      <c r="M6" s="5">
        <v>2026</v>
      </c>
      <c r="N6" s="5">
        <v>2027</v>
      </c>
      <c r="O6" s="5">
        <v>2028</v>
      </c>
      <c r="P6" s="5">
        <v>2029</v>
      </c>
      <c r="Q6" s="5">
        <v>2030</v>
      </c>
      <c r="R6" s="6">
        <v>2031</v>
      </c>
      <c r="S6" s="6">
        <v>2032</v>
      </c>
      <c r="T6" s="6">
        <v>2033</v>
      </c>
      <c r="U6" s="6">
        <v>2034</v>
      </c>
      <c r="V6" s="6">
        <v>2035</v>
      </c>
      <c r="W6" s="6">
        <v>2036</v>
      </c>
      <c r="X6" s="6">
        <v>2037</v>
      </c>
      <c r="Y6" s="6">
        <v>2038</v>
      </c>
      <c r="Z6" s="6">
        <v>2039</v>
      </c>
      <c r="AA6" s="7">
        <v>2040</v>
      </c>
    </row>
    <row r="7" spans="1:27" x14ac:dyDescent="0.2">
      <c r="A7" s="8" t="s">
        <v>9</v>
      </c>
      <c r="B7" s="29">
        <v>1884.598</v>
      </c>
      <c r="C7" s="29">
        <v>1876.798</v>
      </c>
      <c r="D7" s="29">
        <v>1870.498</v>
      </c>
      <c r="E7" s="29">
        <v>1860.298</v>
      </c>
      <c r="F7" s="29">
        <v>1856.598</v>
      </c>
      <c r="G7" s="29">
        <v>1848.6</v>
      </c>
      <c r="H7" s="29">
        <v>1839.6</v>
      </c>
      <c r="I7" s="29">
        <v>1827.3</v>
      </c>
      <c r="J7" s="29">
        <v>1816.9</v>
      </c>
      <c r="K7" s="29">
        <v>1803.3</v>
      </c>
      <c r="L7" s="29">
        <v>1788.4</v>
      </c>
      <c r="M7" s="29">
        <v>1774.6</v>
      </c>
      <c r="N7" s="29">
        <v>1760.9</v>
      </c>
      <c r="O7" s="29">
        <v>1746.2</v>
      </c>
      <c r="P7" s="29">
        <v>1733.6</v>
      </c>
      <c r="Q7" s="29">
        <v>1722.2</v>
      </c>
      <c r="R7" s="29">
        <v>1710.8</v>
      </c>
      <c r="S7" s="29">
        <v>1698.4</v>
      </c>
      <c r="T7" s="29">
        <v>1698.4</v>
      </c>
      <c r="U7" s="29">
        <v>1698.4</v>
      </c>
      <c r="V7" s="29">
        <v>1698.4</v>
      </c>
      <c r="W7" s="29">
        <v>1698.4</v>
      </c>
      <c r="X7" s="29">
        <v>1698.4</v>
      </c>
      <c r="Y7" s="29">
        <v>1698.4</v>
      </c>
      <c r="Z7" s="30">
        <v>1698.4</v>
      </c>
      <c r="AA7" s="31">
        <v>1698.4</v>
      </c>
    </row>
    <row r="8" spans="1:27" x14ac:dyDescent="0.2">
      <c r="A8" s="8" t="s">
        <v>10</v>
      </c>
      <c r="B8" s="32">
        <f t="shared" ref="B8:AA8" si="0">B7*0.2</f>
        <v>376.9196</v>
      </c>
      <c r="C8" s="32">
        <f t="shared" si="0"/>
        <v>375.3596</v>
      </c>
      <c r="D8" s="32">
        <f t="shared" si="0"/>
        <v>374.09960000000001</v>
      </c>
      <c r="E8" s="32">
        <f t="shared" si="0"/>
        <v>372.05960000000005</v>
      </c>
      <c r="F8" s="32">
        <f t="shared" si="0"/>
        <v>371.31960000000004</v>
      </c>
      <c r="G8" s="32">
        <f t="shared" si="0"/>
        <v>369.72</v>
      </c>
      <c r="H8" s="32">
        <f t="shared" si="0"/>
        <v>367.92</v>
      </c>
      <c r="I8" s="32">
        <f t="shared" si="0"/>
        <v>365.46000000000004</v>
      </c>
      <c r="J8" s="32">
        <f t="shared" si="0"/>
        <v>363.38000000000005</v>
      </c>
      <c r="K8" s="32">
        <f t="shared" si="0"/>
        <v>360.66</v>
      </c>
      <c r="L8" s="32">
        <f t="shared" si="0"/>
        <v>357.68000000000006</v>
      </c>
      <c r="M8" s="32">
        <f t="shared" si="0"/>
        <v>354.92</v>
      </c>
      <c r="N8" s="32">
        <f t="shared" si="0"/>
        <v>352.18000000000006</v>
      </c>
      <c r="O8" s="32">
        <f t="shared" si="0"/>
        <v>349.24</v>
      </c>
      <c r="P8" s="32">
        <f t="shared" si="0"/>
        <v>346.72</v>
      </c>
      <c r="Q8" s="32">
        <f t="shared" si="0"/>
        <v>344.44000000000005</v>
      </c>
      <c r="R8" s="32">
        <f t="shared" si="0"/>
        <v>342.16</v>
      </c>
      <c r="S8" s="32">
        <f t="shared" si="0"/>
        <v>339.68000000000006</v>
      </c>
      <c r="T8" s="32">
        <f t="shared" si="0"/>
        <v>339.68000000000006</v>
      </c>
      <c r="U8" s="32">
        <f t="shared" si="0"/>
        <v>339.68000000000006</v>
      </c>
      <c r="V8" s="32">
        <f t="shared" si="0"/>
        <v>339.68000000000006</v>
      </c>
      <c r="W8" s="32">
        <f t="shared" si="0"/>
        <v>339.68000000000006</v>
      </c>
      <c r="X8" s="32">
        <f t="shared" si="0"/>
        <v>339.68000000000006</v>
      </c>
      <c r="Y8" s="32">
        <f t="shared" si="0"/>
        <v>339.68000000000006</v>
      </c>
      <c r="Z8" s="33">
        <f t="shared" si="0"/>
        <v>339.68000000000006</v>
      </c>
      <c r="AA8" s="34">
        <f t="shared" si="0"/>
        <v>339.68000000000006</v>
      </c>
    </row>
    <row r="9" spans="1:27" x14ac:dyDescent="0.2">
      <c r="A9" s="8" t="s">
        <v>11</v>
      </c>
      <c r="B9" s="33">
        <f t="shared" ref="B9:AA9" si="1">+B7+B7*20%</f>
        <v>2261.5176000000001</v>
      </c>
      <c r="C9" s="33">
        <f t="shared" si="1"/>
        <v>2252.1576</v>
      </c>
      <c r="D9" s="33">
        <f t="shared" si="1"/>
        <v>2244.5976000000001</v>
      </c>
      <c r="E9" s="33">
        <f t="shared" si="1"/>
        <v>2232.3576000000003</v>
      </c>
      <c r="F9" s="33">
        <f t="shared" si="1"/>
        <v>2227.9175999999998</v>
      </c>
      <c r="G9" s="33">
        <f t="shared" si="1"/>
        <v>2218.3199999999997</v>
      </c>
      <c r="H9" s="33">
        <f t="shared" si="1"/>
        <v>2207.52</v>
      </c>
      <c r="I9" s="33">
        <f t="shared" si="1"/>
        <v>2192.7600000000002</v>
      </c>
      <c r="J9" s="33">
        <f t="shared" si="1"/>
        <v>2180.2800000000002</v>
      </c>
      <c r="K9" s="33">
        <f t="shared" si="1"/>
        <v>2163.96</v>
      </c>
      <c r="L9" s="33">
        <f t="shared" si="1"/>
        <v>2146.08</v>
      </c>
      <c r="M9" s="33">
        <f t="shared" si="1"/>
        <v>2129.52</v>
      </c>
      <c r="N9" s="33">
        <f t="shared" si="1"/>
        <v>2113.08</v>
      </c>
      <c r="O9" s="33">
        <f t="shared" si="1"/>
        <v>2095.44</v>
      </c>
      <c r="P9" s="33">
        <f t="shared" si="1"/>
        <v>2080.3199999999997</v>
      </c>
      <c r="Q9" s="33">
        <f t="shared" si="1"/>
        <v>2066.6400000000003</v>
      </c>
      <c r="R9" s="33">
        <f t="shared" si="1"/>
        <v>2052.96</v>
      </c>
      <c r="S9" s="33">
        <f t="shared" si="1"/>
        <v>2038.0800000000002</v>
      </c>
      <c r="T9" s="33">
        <f t="shared" si="1"/>
        <v>2038.0800000000002</v>
      </c>
      <c r="U9" s="33">
        <f t="shared" si="1"/>
        <v>2038.0800000000002</v>
      </c>
      <c r="V9" s="33">
        <f t="shared" si="1"/>
        <v>2038.0800000000002</v>
      </c>
      <c r="W9" s="33">
        <f t="shared" si="1"/>
        <v>2038.0800000000002</v>
      </c>
      <c r="X9" s="33">
        <f t="shared" si="1"/>
        <v>2038.0800000000002</v>
      </c>
      <c r="Y9" s="33">
        <f t="shared" si="1"/>
        <v>2038.0800000000002</v>
      </c>
      <c r="Z9" s="33">
        <f t="shared" si="1"/>
        <v>2038.0800000000002</v>
      </c>
      <c r="AA9" s="34">
        <f t="shared" si="1"/>
        <v>2038.0800000000002</v>
      </c>
    </row>
    <row r="10" spans="1:27" x14ac:dyDescent="0.2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x14ac:dyDescent="0.2">
      <c r="A11" s="8" t="s">
        <v>12</v>
      </c>
      <c r="B11" s="15">
        <v>2340</v>
      </c>
      <c r="C11" s="15">
        <v>2340</v>
      </c>
      <c r="D11" s="15">
        <v>2340</v>
      </c>
      <c r="E11" s="15">
        <v>2340</v>
      </c>
      <c r="F11" s="15">
        <v>2340</v>
      </c>
      <c r="G11" s="15">
        <v>2340</v>
      </c>
      <c r="H11" s="15">
        <v>2340</v>
      </c>
      <c r="I11" s="15">
        <v>2340</v>
      </c>
      <c r="J11" s="15">
        <v>2340</v>
      </c>
      <c r="K11" s="15">
        <v>2340</v>
      </c>
      <c r="L11" s="15">
        <v>2340</v>
      </c>
      <c r="M11" s="15">
        <v>2340</v>
      </c>
      <c r="N11" s="15">
        <v>2340</v>
      </c>
      <c r="O11" s="15">
        <v>2340</v>
      </c>
      <c r="P11" s="15">
        <v>2340</v>
      </c>
      <c r="Q11" s="15">
        <v>2340</v>
      </c>
      <c r="R11" s="15">
        <v>2340</v>
      </c>
      <c r="S11" s="15">
        <v>2340</v>
      </c>
      <c r="T11" s="15">
        <v>2340</v>
      </c>
      <c r="U11" s="15">
        <v>2340</v>
      </c>
      <c r="V11" s="15">
        <v>2340</v>
      </c>
      <c r="W11" s="15">
        <v>2340</v>
      </c>
      <c r="X11" s="15">
        <v>2340</v>
      </c>
      <c r="Y11" s="15">
        <v>2340</v>
      </c>
      <c r="Z11" s="15">
        <v>2340</v>
      </c>
      <c r="AA11" s="16">
        <v>2340</v>
      </c>
    </row>
    <row r="12" spans="1:27" x14ac:dyDescent="0.2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"/>
    </row>
    <row r="13" spans="1:27" x14ac:dyDescent="0.2">
      <c r="A13" s="17" t="s">
        <v>13</v>
      </c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"/>
    </row>
    <row r="14" spans="1:27" x14ac:dyDescent="0.2">
      <c r="A14" s="8" t="s">
        <v>0</v>
      </c>
      <c r="B14" s="11"/>
      <c r="C14" s="11">
        <v>33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9"/>
    </row>
    <row r="15" spans="1:27" x14ac:dyDescent="0.2">
      <c r="A15" s="8" t="s">
        <v>14</v>
      </c>
      <c r="B15" s="13">
        <v>3.3</v>
      </c>
      <c r="C15" s="15">
        <v>3.3</v>
      </c>
      <c r="D15" s="11">
        <v>5</v>
      </c>
      <c r="E15" s="11">
        <v>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9"/>
    </row>
    <row r="16" spans="1:27" x14ac:dyDescent="0.2">
      <c r="A16" s="8" t="s">
        <v>1</v>
      </c>
      <c r="B16" s="13">
        <v>23.2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"/>
    </row>
    <row r="17" spans="1:27" x14ac:dyDescent="0.2">
      <c r="A17" s="8" t="s">
        <v>15</v>
      </c>
      <c r="B17" s="18"/>
      <c r="C17" s="11"/>
      <c r="D17" s="14"/>
      <c r="E17" s="14">
        <v>153.25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9"/>
    </row>
    <row r="18" spans="1:27" x14ac:dyDescent="0.2">
      <c r="A18" s="8" t="s">
        <v>16</v>
      </c>
      <c r="B18" s="11"/>
      <c r="C18" s="11">
        <f>45+10</f>
        <v>55</v>
      </c>
      <c r="D18" s="11"/>
      <c r="E18" s="11"/>
      <c r="F18" s="11"/>
      <c r="G18" s="11">
        <v>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9"/>
    </row>
    <row r="19" spans="1:27" x14ac:dyDescent="0.2">
      <c r="A19" s="8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9"/>
    </row>
    <row r="20" spans="1:27" x14ac:dyDescent="0.2">
      <c r="A20" s="8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9"/>
    </row>
    <row r="21" spans="1:27" x14ac:dyDescent="0.2">
      <c r="A21" s="8" t="s">
        <v>2</v>
      </c>
      <c r="B21" s="11"/>
      <c r="C21" s="11">
        <v>-153</v>
      </c>
      <c r="D21" s="11"/>
      <c r="E21" s="11">
        <v>-153</v>
      </c>
      <c r="F21" s="11"/>
      <c r="G21" s="11">
        <v>-81</v>
      </c>
      <c r="H21" s="11"/>
      <c r="I21" s="11"/>
      <c r="J21" s="11"/>
      <c r="K21" s="11"/>
      <c r="L21" s="11"/>
      <c r="M21" s="11"/>
      <c r="N21" s="11"/>
      <c r="O21" s="11"/>
      <c r="P21" s="11">
        <v>-153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9"/>
    </row>
    <row r="22" spans="1:27" ht="13.5" thickBot="1" x14ac:dyDescent="0.25">
      <c r="A22" s="20" t="s">
        <v>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</row>
    <row r="23" spans="1:27" x14ac:dyDescent="0.2">
      <c r="A23" s="23" t="s">
        <v>4</v>
      </c>
      <c r="B23" s="15">
        <f t="shared" ref="B23:AA23" si="2">SUM(B14:B22)</f>
        <v>26.5</v>
      </c>
      <c r="C23" s="15">
        <f t="shared" si="2"/>
        <v>-61.7</v>
      </c>
      <c r="D23" s="15">
        <f t="shared" si="2"/>
        <v>5</v>
      </c>
      <c r="E23" s="15">
        <f t="shared" si="2"/>
        <v>5.25</v>
      </c>
      <c r="F23" s="15">
        <f t="shared" si="2"/>
        <v>0</v>
      </c>
      <c r="G23" s="15">
        <f t="shared" si="2"/>
        <v>-73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5">
        <f t="shared" si="2"/>
        <v>0</v>
      </c>
      <c r="P23" s="15">
        <f t="shared" si="2"/>
        <v>-153</v>
      </c>
      <c r="Q23" s="15">
        <f t="shared" si="2"/>
        <v>0</v>
      </c>
      <c r="R23" s="15">
        <f t="shared" si="2"/>
        <v>0</v>
      </c>
      <c r="S23" s="15">
        <f t="shared" si="2"/>
        <v>0</v>
      </c>
      <c r="T23" s="15">
        <f t="shared" si="2"/>
        <v>0</v>
      </c>
      <c r="U23" s="15">
        <f t="shared" si="2"/>
        <v>0</v>
      </c>
      <c r="V23" s="15">
        <f t="shared" si="2"/>
        <v>0</v>
      </c>
      <c r="W23" s="15">
        <f t="shared" si="2"/>
        <v>0</v>
      </c>
      <c r="X23" s="15">
        <f t="shared" si="2"/>
        <v>0</v>
      </c>
      <c r="Y23" s="15">
        <f t="shared" si="2"/>
        <v>0</v>
      </c>
      <c r="Z23" s="15">
        <f t="shared" si="2"/>
        <v>0</v>
      </c>
      <c r="AA23" s="16">
        <f t="shared" si="2"/>
        <v>0</v>
      </c>
    </row>
    <row r="24" spans="1:27" x14ac:dyDescent="0.2">
      <c r="A24" s="8" t="s">
        <v>5</v>
      </c>
      <c r="B24" s="15">
        <f>B23</f>
        <v>26.5</v>
      </c>
      <c r="C24" s="15">
        <f t="shared" ref="C24:W24" si="3">B24+C23</f>
        <v>-35.200000000000003</v>
      </c>
      <c r="D24" s="15">
        <f t="shared" si="3"/>
        <v>-30.200000000000003</v>
      </c>
      <c r="E24" s="15">
        <f t="shared" si="3"/>
        <v>-24.950000000000003</v>
      </c>
      <c r="F24" s="15">
        <f t="shared" si="3"/>
        <v>-24.950000000000003</v>
      </c>
      <c r="G24" s="15">
        <f t="shared" si="3"/>
        <v>-97.95</v>
      </c>
      <c r="H24" s="15">
        <f t="shared" si="3"/>
        <v>-97.95</v>
      </c>
      <c r="I24" s="15">
        <f t="shared" si="3"/>
        <v>-97.95</v>
      </c>
      <c r="J24" s="15">
        <f t="shared" si="3"/>
        <v>-97.95</v>
      </c>
      <c r="K24" s="15">
        <f t="shared" si="3"/>
        <v>-97.95</v>
      </c>
      <c r="L24" s="15">
        <f t="shared" si="3"/>
        <v>-97.95</v>
      </c>
      <c r="M24" s="15">
        <f t="shared" si="3"/>
        <v>-97.95</v>
      </c>
      <c r="N24" s="15">
        <f t="shared" si="3"/>
        <v>-97.95</v>
      </c>
      <c r="O24" s="15">
        <f t="shared" si="3"/>
        <v>-97.95</v>
      </c>
      <c r="P24" s="15">
        <f t="shared" si="3"/>
        <v>-250.95</v>
      </c>
      <c r="Q24" s="15">
        <f t="shared" si="3"/>
        <v>-250.95</v>
      </c>
      <c r="R24" s="15">
        <f t="shared" si="3"/>
        <v>-250.95</v>
      </c>
      <c r="S24" s="15">
        <f t="shared" si="3"/>
        <v>-250.95</v>
      </c>
      <c r="T24" s="15">
        <f t="shared" si="3"/>
        <v>-250.95</v>
      </c>
      <c r="U24" s="15">
        <f t="shared" si="3"/>
        <v>-250.95</v>
      </c>
      <c r="V24" s="15">
        <f t="shared" si="3"/>
        <v>-250.95</v>
      </c>
      <c r="W24" s="15">
        <f t="shared" si="3"/>
        <v>-250.95</v>
      </c>
      <c r="X24" s="15">
        <f>W24+X23</f>
        <v>-250.95</v>
      </c>
      <c r="Y24" s="15">
        <f>X24+Y23</f>
        <v>-250.95</v>
      </c>
      <c r="Z24" s="15">
        <f>Y24+Z23</f>
        <v>-250.95</v>
      </c>
      <c r="AA24" s="16">
        <f>Z24+AA23</f>
        <v>-250.95</v>
      </c>
    </row>
    <row r="25" spans="1:27" ht="13.5" thickBot="1" x14ac:dyDescent="0.25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3.5" thickTop="1" x14ac:dyDescent="0.2">
      <c r="A26" s="8" t="s">
        <v>6</v>
      </c>
      <c r="B26" s="15">
        <f>B11+B23</f>
        <v>2366.5</v>
      </c>
      <c r="C26" s="15">
        <f t="shared" ref="C26:W26" si="4">B26+C23</f>
        <v>2304.8000000000002</v>
      </c>
      <c r="D26" s="15">
        <f t="shared" si="4"/>
        <v>2309.8000000000002</v>
      </c>
      <c r="E26" s="15">
        <f t="shared" si="4"/>
        <v>2315.0500000000002</v>
      </c>
      <c r="F26" s="15">
        <f t="shared" si="4"/>
        <v>2315.0500000000002</v>
      </c>
      <c r="G26" s="15">
        <f t="shared" si="4"/>
        <v>2242.0500000000002</v>
      </c>
      <c r="H26" s="15">
        <f t="shared" si="4"/>
        <v>2242.0500000000002</v>
      </c>
      <c r="I26" s="15">
        <f t="shared" si="4"/>
        <v>2242.0500000000002</v>
      </c>
      <c r="J26" s="15">
        <f t="shared" si="4"/>
        <v>2242.0500000000002</v>
      </c>
      <c r="K26" s="15">
        <f t="shared" si="4"/>
        <v>2242.0500000000002</v>
      </c>
      <c r="L26" s="15">
        <f t="shared" si="4"/>
        <v>2242.0500000000002</v>
      </c>
      <c r="M26" s="15">
        <f t="shared" si="4"/>
        <v>2242.0500000000002</v>
      </c>
      <c r="N26" s="15">
        <f t="shared" si="4"/>
        <v>2242.0500000000002</v>
      </c>
      <c r="O26" s="15">
        <f t="shared" si="4"/>
        <v>2242.0500000000002</v>
      </c>
      <c r="P26" s="15">
        <f t="shared" si="4"/>
        <v>2089.0500000000002</v>
      </c>
      <c r="Q26" s="15">
        <f t="shared" si="4"/>
        <v>2089.0500000000002</v>
      </c>
      <c r="R26" s="15">
        <f t="shared" si="4"/>
        <v>2089.0500000000002</v>
      </c>
      <c r="S26" s="15">
        <f t="shared" si="4"/>
        <v>2089.0500000000002</v>
      </c>
      <c r="T26" s="15">
        <f t="shared" si="4"/>
        <v>2089.0500000000002</v>
      </c>
      <c r="U26" s="15">
        <f t="shared" si="4"/>
        <v>2089.0500000000002</v>
      </c>
      <c r="V26" s="15">
        <f t="shared" si="4"/>
        <v>2089.0500000000002</v>
      </c>
      <c r="W26" s="15">
        <f t="shared" si="4"/>
        <v>2089.0500000000002</v>
      </c>
      <c r="X26" s="15">
        <f>W26+X23</f>
        <v>2089.0500000000002</v>
      </c>
      <c r="Y26" s="15">
        <f>X26+Y23</f>
        <v>2089.0500000000002</v>
      </c>
      <c r="Z26" s="15">
        <f>Y26+Z23</f>
        <v>2089.0500000000002</v>
      </c>
      <c r="AA26" s="16">
        <f>Z26+AA23</f>
        <v>2089.0500000000002</v>
      </c>
    </row>
    <row r="27" spans="1:27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x14ac:dyDescent="0.2">
      <c r="A28" s="8" t="s">
        <v>17</v>
      </c>
      <c r="B28" s="26">
        <f t="shared" ref="B28:AA28" si="5">B26-B9</f>
        <v>104.98239999999987</v>
      </c>
      <c r="C28" s="26">
        <f t="shared" si="5"/>
        <v>52.64240000000018</v>
      </c>
      <c r="D28" s="26">
        <f t="shared" si="5"/>
        <v>65.202400000000125</v>
      </c>
      <c r="E28" s="26">
        <f t="shared" si="5"/>
        <v>82.692399999999907</v>
      </c>
      <c r="F28" s="26">
        <f t="shared" si="5"/>
        <v>87.132400000000416</v>
      </c>
      <c r="G28" s="26">
        <f t="shared" si="5"/>
        <v>23.730000000000473</v>
      </c>
      <c r="H28" s="26">
        <f t="shared" si="5"/>
        <v>34.5300000000002</v>
      </c>
      <c r="I28" s="26">
        <f t="shared" si="5"/>
        <v>49.289999999999964</v>
      </c>
      <c r="J28" s="26">
        <f t="shared" si="5"/>
        <v>61.769999999999982</v>
      </c>
      <c r="K28" s="26">
        <f t="shared" si="5"/>
        <v>78.090000000000146</v>
      </c>
      <c r="L28" s="26">
        <f t="shared" si="5"/>
        <v>95.970000000000255</v>
      </c>
      <c r="M28" s="26">
        <f t="shared" si="5"/>
        <v>112.5300000000002</v>
      </c>
      <c r="N28" s="26">
        <f t="shared" si="5"/>
        <v>128.97000000000025</v>
      </c>
      <c r="O28" s="26">
        <f t="shared" si="5"/>
        <v>146.61000000000013</v>
      </c>
      <c r="P28" s="26">
        <f t="shared" si="5"/>
        <v>8.7300000000004729</v>
      </c>
      <c r="Q28" s="26">
        <f t="shared" si="5"/>
        <v>22.409999999999854</v>
      </c>
      <c r="R28" s="26">
        <f t="shared" si="5"/>
        <v>36.090000000000146</v>
      </c>
      <c r="S28" s="26">
        <f t="shared" si="5"/>
        <v>50.970000000000027</v>
      </c>
      <c r="T28" s="26">
        <f t="shared" si="5"/>
        <v>50.970000000000027</v>
      </c>
      <c r="U28" s="26">
        <f t="shared" si="5"/>
        <v>50.970000000000027</v>
      </c>
      <c r="V28" s="26">
        <f t="shared" si="5"/>
        <v>50.970000000000027</v>
      </c>
      <c r="W28" s="26">
        <f t="shared" si="5"/>
        <v>50.970000000000027</v>
      </c>
      <c r="X28" s="26">
        <f t="shared" si="5"/>
        <v>50.970000000000027</v>
      </c>
      <c r="Y28" s="26">
        <f t="shared" si="5"/>
        <v>50.970000000000027</v>
      </c>
      <c r="Z28" s="26">
        <f t="shared" si="5"/>
        <v>50.970000000000027</v>
      </c>
      <c r="AA28" s="27">
        <f t="shared" si="5"/>
        <v>50.970000000000027</v>
      </c>
    </row>
    <row r="29" spans="1:27" x14ac:dyDescent="0.2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13.5" thickBot="1" x14ac:dyDescent="0.25">
      <c r="A30" s="20" t="s">
        <v>7</v>
      </c>
      <c r="B30" s="35">
        <f t="shared" ref="B30:AA30" si="6">B26/B7-1</f>
        <v>0.25570546079323031</v>
      </c>
      <c r="C30" s="35">
        <f t="shared" si="6"/>
        <v>0.22804904949813465</v>
      </c>
      <c r="D30" s="35">
        <f t="shared" si="6"/>
        <v>0.23485831046063677</v>
      </c>
      <c r="E30" s="35">
        <f t="shared" si="6"/>
        <v>0.24445115782525173</v>
      </c>
      <c r="F30" s="35">
        <f t="shared" si="6"/>
        <v>0.24693121505032334</v>
      </c>
      <c r="G30" s="35">
        <f t="shared" si="6"/>
        <v>0.2128367413177541</v>
      </c>
      <c r="H30" s="35">
        <f t="shared" si="6"/>
        <v>0.21877038486627542</v>
      </c>
      <c r="I30" s="35">
        <f t="shared" si="6"/>
        <v>0.22697422426530967</v>
      </c>
      <c r="J30" s="35">
        <f t="shared" si="6"/>
        <v>0.2339974682150916</v>
      </c>
      <c r="K30" s="35">
        <f t="shared" si="6"/>
        <v>0.24330394277158551</v>
      </c>
      <c r="L30" s="35">
        <f t="shared" si="6"/>
        <v>0.25366249161261467</v>
      </c>
      <c r="M30" s="35">
        <f t="shared" si="6"/>
        <v>0.26341147300800194</v>
      </c>
      <c r="N30" s="35">
        <f t="shared" si="6"/>
        <v>0.2732409563291498</v>
      </c>
      <c r="O30" s="35">
        <f t="shared" si="6"/>
        <v>0.28395945481617235</v>
      </c>
      <c r="P30" s="35">
        <f t="shared" si="6"/>
        <v>0.20503576372865728</v>
      </c>
      <c r="Q30" s="35">
        <f t="shared" si="6"/>
        <v>0.21301242596678671</v>
      </c>
      <c r="R30" s="35">
        <f t="shared" si="6"/>
        <v>0.22109539396773448</v>
      </c>
      <c r="S30" s="35">
        <f t="shared" si="6"/>
        <v>0.23001059821008019</v>
      </c>
      <c r="T30" s="35">
        <f t="shared" si="6"/>
        <v>0.23001059821008019</v>
      </c>
      <c r="U30" s="35">
        <f t="shared" si="6"/>
        <v>0.23001059821008019</v>
      </c>
      <c r="V30" s="35">
        <f t="shared" si="6"/>
        <v>0.23001059821008019</v>
      </c>
      <c r="W30" s="35">
        <f t="shared" si="6"/>
        <v>0.23001059821008019</v>
      </c>
      <c r="X30" s="35">
        <f t="shared" si="6"/>
        <v>0.23001059821008019</v>
      </c>
      <c r="Y30" s="35">
        <f t="shared" si="6"/>
        <v>0.23001059821008019</v>
      </c>
      <c r="Z30" s="35">
        <f t="shared" si="6"/>
        <v>0.23001059821008019</v>
      </c>
      <c r="AA30" s="36">
        <f t="shared" si="6"/>
        <v>0.23001059821008019</v>
      </c>
    </row>
    <row r="31" spans="1:2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</sheetData>
  <pageMargins left="0.5" right="0.5" top="0.5" bottom="0.25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34.5703125" customWidth="1"/>
    <col min="2" max="27" width="6.28515625" customWidth="1"/>
  </cols>
  <sheetData>
    <row r="1" spans="1:27" x14ac:dyDescent="0.2">
      <c r="A1" s="2" t="s">
        <v>26</v>
      </c>
    </row>
    <row r="2" spans="1:27" x14ac:dyDescent="0.2">
      <c r="A2" s="2"/>
    </row>
    <row r="3" spans="1:27" x14ac:dyDescent="0.2">
      <c r="A3" s="1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1" t="s">
        <v>18</v>
      </c>
    </row>
    <row r="5" spans="1:27" ht="13.5" thickBot="1" x14ac:dyDescent="0.25">
      <c r="A5" s="1"/>
    </row>
    <row r="6" spans="1:27" s="1" customFormat="1" x14ac:dyDescent="0.2">
      <c r="A6" s="4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L6" s="5">
        <v>2025</v>
      </c>
      <c r="M6" s="5">
        <v>2026</v>
      </c>
      <c r="N6" s="5">
        <v>2027</v>
      </c>
      <c r="O6" s="5">
        <v>2028</v>
      </c>
      <c r="P6" s="5">
        <v>2029</v>
      </c>
      <c r="Q6" s="5">
        <v>2030</v>
      </c>
      <c r="R6" s="6">
        <v>2031</v>
      </c>
      <c r="S6" s="6">
        <v>2032</v>
      </c>
      <c r="T6" s="6">
        <v>2033</v>
      </c>
      <c r="U6" s="6">
        <v>2034</v>
      </c>
      <c r="V6" s="6">
        <v>2035</v>
      </c>
      <c r="W6" s="6">
        <v>2036</v>
      </c>
      <c r="X6" s="6">
        <v>2037</v>
      </c>
      <c r="Y6" s="6">
        <v>2038</v>
      </c>
      <c r="Z6" s="6">
        <v>2039</v>
      </c>
      <c r="AA6" s="7">
        <v>2040</v>
      </c>
    </row>
    <row r="7" spans="1:27" x14ac:dyDescent="0.2">
      <c r="A7" s="8" t="s">
        <v>9</v>
      </c>
      <c r="B7" s="29">
        <v>1884.598</v>
      </c>
      <c r="C7" s="29">
        <v>1876.798</v>
      </c>
      <c r="D7" s="29">
        <v>1870.498</v>
      </c>
      <c r="E7" s="29">
        <v>1860.298</v>
      </c>
      <c r="F7" s="29">
        <v>1856.598</v>
      </c>
      <c r="G7" s="29">
        <v>1848.6</v>
      </c>
      <c r="H7" s="29">
        <v>1839.6</v>
      </c>
      <c r="I7" s="29">
        <v>1827.3</v>
      </c>
      <c r="J7" s="29">
        <v>1816.9</v>
      </c>
      <c r="K7" s="29">
        <v>1803.3</v>
      </c>
      <c r="L7" s="29">
        <v>1788.4</v>
      </c>
      <c r="M7" s="29">
        <v>1774.6</v>
      </c>
      <c r="N7" s="29">
        <v>1760.9</v>
      </c>
      <c r="O7" s="29">
        <v>1746.2</v>
      </c>
      <c r="P7" s="29">
        <v>1733.6</v>
      </c>
      <c r="Q7" s="29">
        <v>1722.2</v>
      </c>
      <c r="R7" s="29">
        <v>1710.8</v>
      </c>
      <c r="S7" s="29">
        <v>1698.4</v>
      </c>
      <c r="T7" s="29">
        <v>1698.4</v>
      </c>
      <c r="U7" s="29">
        <v>1698.4</v>
      </c>
      <c r="V7" s="29">
        <v>1698.4</v>
      </c>
      <c r="W7" s="29">
        <v>1698.4</v>
      </c>
      <c r="X7" s="29">
        <v>1698.4</v>
      </c>
      <c r="Y7" s="29">
        <v>1698.4</v>
      </c>
      <c r="Z7" s="30">
        <v>1698.4</v>
      </c>
      <c r="AA7" s="31">
        <v>1698.4</v>
      </c>
    </row>
    <row r="8" spans="1:27" x14ac:dyDescent="0.2">
      <c r="A8" s="8" t="s">
        <v>10</v>
      </c>
      <c r="B8" s="32">
        <f t="shared" ref="B8:AA8" si="0">B7*0.2</f>
        <v>376.9196</v>
      </c>
      <c r="C8" s="32">
        <f t="shared" si="0"/>
        <v>375.3596</v>
      </c>
      <c r="D8" s="32">
        <f t="shared" si="0"/>
        <v>374.09960000000001</v>
      </c>
      <c r="E8" s="32">
        <f t="shared" si="0"/>
        <v>372.05960000000005</v>
      </c>
      <c r="F8" s="32">
        <f t="shared" si="0"/>
        <v>371.31960000000004</v>
      </c>
      <c r="G8" s="32">
        <f t="shared" si="0"/>
        <v>369.72</v>
      </c>
      <c r="H8" s="32">
        <f t="shared" si="0"/>
        <v>367.92</v>
      </c>
      <c r="I8" s="32">
        <f t="shared" si="0"/>
        <v>365.46000000000004</v>
      </c>
      <c r="J8" s="32">
        <f t="shared" si="0"/>
        <v>363.38000000000005</v>
      </c>
      <c r="K8" s="32">
        <f t="shared" si="0"/>
        <v>360.66</v>
      </c>
      <c r="L8" s="32">
        <f t="shared" si="0"/>
        <v>357.68000000000006</v>
      </c>
      <c r="M8" s="32">
        <f t="shared" si="0"/>
        <v>354.92</v>
      </c>
      <c r="N8" s="32">
        <f t="shared" si="0"/>
        <v>352.18000000000006</v>
      </c>
      <c r="O8" s="32">
        <f t="shared" si="0"/>
        <v>349.24</v>
      </c>
      <c r="P8" s="32">
        <f t="shared" si="0"/>
        <v>346.72</v>
      </c>
      <c r="Q8" s="32">
        <f t="shared" si="0"/>
        <v>344.44000000000005</v>
      </c>
      <c r="R8" s="32">
        <f t="shared" si="0"/>
        <v>342.16</v>
      </c>
      <c r="S8" s="32">
        <f t="shared" si="0"/>
        <v>339.68000000000006</v>
      </c>
      <c r="T8" s="32">
        <f t="shared" si="0"/>
        <v>339.68000000000006</v>
      </c>
      <c r="U8" s="32">
        <f t="shared" si="0"/>
        <v>339.68000000000006</v>
      </c>
      <c r="V8" s="32">
        <f t="shared" si="0"/>
        <v>339.68000000000006</v>
      </c>
      <c r="W8" s="32">
        <f t="shared" si="0"/>
        <v>339.68000000000006</v>
      </c>
      <c r="X8" s="32">
        <f t="shared" si="0"/>
        <v>339.68000000000006</v>
      </c>
      <c r="Y8" s="32">
        <f t="shared" si="0"/>
        <v>339.68000000000006</v>
      </c>
      <c r="Z8" s="33">
        <f t="shared" si="0"/>
        <v>339.68000000000006</v>
      </c>
      <c r="AA8" s="34">
        <f t="shared" si="0"/>
        <v>339.68000000000006</v>
      </c>
    </row>
    <row r="9" spans="1:27" x14ac:dyDescent="0.2">
      <c r="A9" s="8" t="s">
        <v>11</v>
      </c>
      <c r="B9" s="33">
        <f t="shared" ref="B9:AA9" si="1">+B7+B7*20%</f>
        <v>2261.5176000000001</v>
      </c>
      <c r="C9" s="33">
        <f t="shared" si="1"/>
        <v>2252.1576</v>
      </c>
      <c r="D9" s="33">
        <f t="shared" si="1"/>
        <v>2244.5976000000001</v>
      </c>
      <c r="E9" s="33">
        <f t="shared" si="1"/>
        <v>2232.3576000000003</v>
      </c>
      <c r="F9" s="33">
        <f t="shared" si="1"/>
        <v>2227.9175999999998</v>
      </c>
      <c r="G9" s="33">
        <f t="shared" si="1"/>
        <v>2218.3199999999997</v>
      </c>
      <c r="H9" s="33">
        <f t="shared" si="1"/>
        <v>2207.52</v>
      </c>
      <c r="I9" s="33">
        <f t="shared" si="1"/>
        <v>2192.7600000000002</v>
      </c>
      <c r="J9" s="33">
        <f t="shared" si="1"/>
        <v>2180.2800000000002</v>
      </c>
      <c r="K9" s="33">
        <f t="shared" si="1"/>
        <v>2163.96</v>
      </c>
      <c r="L9" s="33">
        <f t="shared" si="1"/>
        <v>2146.08</v>
      </c>
      <c r="M9" s="33">
        <f t="shared" si="1"/>
        <v>2129.52</v>
      </c>
      <c r="N9" s="33">
        <f t="shared" si="1"/>
        <v>2113.08</v>
      </c>
      <c r="O9" s="33">
        <f t="shared" si="1"/>
        <v>2095.44</v>
      </c>
      <c r="P9" s="33">
        <f t="shared" si="1"/>
        <v>2080.3199999999997</v>
      </c>
      <c r="Q9" s="33">
        <f t="shared" si="1"/>
        <v>2066.6400000000003</v>
      </c>
      <c r="R9" s="33">
        <f t="shared" si="1"/>
        <v>2052.96</v>
      </c>
      <c r="S9" s="33">
        <f t="shared" si="1"/>
        <v>2038.0800000000002</v>
      </c>
      <c r="T9" s="33">
        <f t="shared" si="1"/>
        <v>2038.0800000000002</v>
      </c>
      <c r="U9" s="33">
        <f t="shared" si="1"/>
        <v>2038.0800000000002</v>
      </c>
      <c r="V9" s="33">
        <f t="shared" si="1"/>
        <v>2038.0800000000002</v>
      </c>
      <c r="W9" s="33">
        <f t="shared" si="1"/>
        <v>2038.0800000000002</v>
      </c>
      <c r="X9" s="33">
        <f t="shared" si="1"/>
        <v>2038.0800000000002</v>
      </c>
      <c r="Y9" s="33">
        <f t="shared" si="1"/>
        <v>2038.0800000000002</v>
      </c>
      <c r="Z9" s="33">
        <f t="shared" si="1"/>
        <v>2038.0800000000002</v>
      </c>
      <c r="AA9" s="34">
        <f t="shared" si="1"/>
        <v>2038.0800000000002</v>
      </c>
    </row>
    <row r="10" spans="1:27" x14ac:dyDescent="0.2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x14ac:dyDescent="0.2">
      <c r="A11" s="8" t="s">
        <v>12</v>
      </c>
      <c r="B11" s="15">
        <v>2340</v>
      </c>
      <c r="C11" s="15">
        <v>2340</v>
      </c>
      <c r="D11" s="15">
        <v>2340</v>
      </c>
      <c r="E11" s="15">
        <v>2340</v>
      </c>
      <c r="F11" s="15">
        <v>2340</v>
      </c>
      <c r="G11" s="15">
        <v>2340</v>
      </c>
      <c r="H11" s="15">
        <v>2340</v>
      </c>
      <c r="I11" s="15">
        <v>2340</v>
      </c>
      <c r="J11" s="15">
        <v>2340</v>
      </c>
      <c r="K11" s="15">
        <v>2340</v>
      </c>
      <c r="L11" s="15">
        <v>2340</v>
      </c>
      <c r="M11" s="15">
        <v>2340</v>
      </c>
      <c r="N11" s="15">
        <v>2340</v>
      </c>
      <c r="O11" s="15">
        <v>2340</v>
      </c>
      <c r="P11" s="15">
        <v>2340</v>
      </c>
      <c r="Q11" s="15">
        <v>2340</v>
      </c>
      <c r="R11" s="15">
        <v>2340</v>
      </c>
      <c r="S11" s="15">
        <v>2340</v>
      </c>
      <c r="T11" s="15">
        <v>2340</v>
      </c>
      <c r="U11" s="15">
        <v>2340</v>
      </c>
      <c r="V11" s="15">
        <v>2340</v>
      </c>
      <c r="W11" s="15">
        <v>2340</v>
      </c>
      <c r="X11" s="15">
        <v>2340</v>
      </c>
      <c r="Y11" s="15">
        <v>2340</v>
      </c>
      <c r="Z11" s="15">
        <v>2340</v>
      </c>
      <c r="AA11" s="16">
        <v>2340</v>
      </c>
    </row>
    <row r="12" spans="1:27" x14ac:dyDescent="0.2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"/>
    </row>
    <row r="13" spans="1:27" x14ac:dyDescent="0.2">
      <c r="A13" s="17" t="s">
        <v>13</v>
      </c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"/>
    </row>
    <row r="14" spans="1:27" x14ac:dyDescent="0.2">
      <c r="A14" s="8" t="s">
        <v>0</v>
      </c>
      <c r="B14" s="11"/>
      <c r="C14" s="11">
        <v>33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9"/>
    </row>
    <row r="15" spans="1:27" x14ac:dyDescent="0.2">
      <c r="A15" s="8" t="s">
        <v>14</v>
      </c>
      <c r="B15" s="13">
        <v>3.3</v>
      </c>
      <c r="C15" s="13">
        <v>3.3</v>
      </c>
      <c r="D15" s="11">
        <v>5</v>
      </c>
      <c r="E15" s="11">
        <v>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9"/>
    </row>
    <row r="16" spans="1:27" x14ac:dyDescent="0.2">
      <c r="A16" s="8" t="s">
        <v>1</v>
      </c>
      <c r="B16" s="13">
        <v>23.2</v>
      </c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"/>
    </row>
    <row r="17" spans="1:27" x14ac:dyDescent="0.2">
      <c r="A17" s="8" t="s">
        <v>19</v>
      </c>
      <c r="B17" s="18"/>
      <c r="C17" s="11"/>
      <c r="D17" s="14"/>
      <c r="E17" s="14">
        <v>159.55500000000001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9"/>
    </row>
    <row r="18" spans="1:27" x14ac:dyDescent="0.2">
      <c r="A18" s="8" t="s">
        <v>16</v>
      </c>
      <c r="B18" s="11"/>
      <c r="C18" s="11">
        <f>45+10</f>
        <v>55</v>
      </c>
      <c r="D18" s="11"/>
      <c r="E18" s="11"/>
      <c r="F18" s="11"/>
      <c r="G18" s="11">
        <v>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9"/>
    </row>
    <row r="19" spans="1:27" x14ac:dyDescent="0.2">
      <c r="A19" s="8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9"/>
    </row>
    <row r="20" spans="1:27" x14ac:dyDescent="0.2">
      <c r="A20" s="8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9"/>
    </row>
    <row r="21" spans="1:27" x14ac:dyDescent="0.2">
      <c r="A21" s="8" t="s">
        <v>2</v>
      </c>
      <c r="B21" s="11"/>
      <c r="C21" s="11">
        <v>-153</v>
      </c>
      <c r="D21" s="11"/>
      <c r="E21" s="10">
        <v>-153</v>
      </c>
      <c r="F21" s="11"/>
      <c r="G21" s="11">
        <v>-81</v>
      </c>
      <c r="H21" s="11"/>
      <c r="I21" s="11"/>
      <c r="J21" s="11"/>
      <c r="K21" s="11"/>
      <c r="L21" s="11"/>
      <c r="M21" s="11"/>
      <c r="N21" s="11"/>
      <c r="O21" s="11"/>
      <c r="P21" s="11">
        <v>-153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9"/>
    </row>
    <row r="22" spans="1:27" ht="13.5" thickBot="1" x14ac:dyDescent="0.25">
      <c r="A22" s="20" t="s">
        <v>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</row>
    <row r="23" spans="1:27" x14ac:dyDescent="0.2">
      <c r="A23" s="23" t="s">
        <v>4</v>
      </c>
      <c r="B23" s="15">
        <f t="shared" ref="B23:AA23" si="2">SUM(B14:B22)</f>
        <v>26.5</v>
      </c>
      <c r="C23" s="15">
        <f t="shared" si="2"/>
        <v>-61.7</v>
      </c>
      <c r="D23" s="15">
        <f t="shared" si="2"/>
        <v>5</v>
      </c>
      <c r="E23" s="15">
        <f t="shared" si="2"/>
        <v>11.555000000000007</v>
      </c>
      <c r="F23" s="15">
        <f t="shared" si="2"/>
        <v>0</v>
      </c>
      <c r="G23" s="15">
        <f t="shared" si="2"/>
        <v>-73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5">
        <f t="shared" si="2"/>
        <v>0</v>
      </c>
      <c r="P23" s="15">
        <f t="shared" si="2"/>
        <v>-153</v>
      </c>
      <c r="Q23" s="15">
        <f t="shared" si="2"/>
        <v>0</v>
      </c>
      <c r="R23" s="15">
        <f t="shared" si="2"/>
        <v>0</v>
      </c>
      <c r="S23" s="15">
        <f t="shared" si="2"/>
        <v>0</v>
      </c>
      <c r="T23" s="15">
        <f t="shared" si="2"/>
        <v>0</v>
      </c>
      <c r="U23" s="15">
        <f t="shared" si="2"/>
        <v>0</v>
      </c>
      <c r="V23" s="15">
        <f t="shared" si="2"/>
        <v>0</v>
      </c>
      <c r="W23" s="15">
        <f t="shared" si="2"/>
        <v>0</v>
      </c>
      <c r="X23" s="15">
        <f t="shared" si="2"/>
        <v>0</v>
      </c>
      <c r="Y23" s="15">
        <f t="shared" si="2"/>
        <v>0</v>
      </c>
      <c r="Z23" s="15">
        <f t="shared" si="2"/>
        <v>0</v>
      </c>
      <c r="AA23" s="16">
        <f t="shared" si="2"/>
        <v>0</v>
      </c>
    </row>
    <row r="24" spans="1:27" x14ac:dyDescent="0.2">
      <c r="A24" s="8" t="s">
        <v>5</v>
      </c>
      <c r="B24" s="15">
        <f>B23</f>
        <v>26.5</v>
      </c>
      <c r="C24" s="15">
        <f t="shared" ref="C24:W24" si="3">B24+C23</f>
        <v>-35.200000000000003</v>
      </c>
      <c r="D24" s="15">
        <f t="shared" si="3"/>
        <v>-30.200000000000003</v>
      </c>
      <c r="E24" s="15">
        <f t="shared" si="3"/>
        <v>-18.644999999999996</v>
      </c>
      <c r="F24" s="15">
        <f t="shared" si="3"/>
        <v>-18.644999999999996</v>
      </c>
      <c r="G24" s="15">
        <f t="shared" si="3"/>
        <v>-91.644999999999996</v>
      </c>
      <c r="H24" s="15">
        <f t="shared" si="3"/>
        <v>-91.644999999999996</v>
      </c>
      <c r="I24" s="15">
        <f t="shared" si="3"/>
        <v>-91.644999999999996</v>
      </c>
      <c r="J24" s="15">
        <f t="shared" si="3"/>
        <v>-91.644999999999996</v>
      </c>
      <c r="K24" s="15">
        <f t="shared" si="3"/>
        <v>-91.644999999999996</v>
      </c>
      <c r="L24" s="15">
        <f t="shared" si="3"/>
        <v>-91.644999999999996</v>
      </c>
      <c r="M24" s="15">
        <f t="shared" si="3"/>
        <v>-91.644999999999996</v>
      </c>
      <c r="N24" s="15">
        <f t="shared" si="3"/>
        <v>-91.644999999999996</v>
      </c>
      <c r="O24" s="15">
        <f t="shared" si="3"/>
        <v>-91.644999999999996</v>
      </c>
      <c r="P24" s="15">
        <f t="shared" si="3"/>
        <v>-244.64499999999998</v>
      </c>
      <c r="Q24" s="15">
        <f t="shared" si="3"/>
        <v>-244.64499999999998</v>
      </c>
      <c r="R24" s="15">
        <f t="shared" si="3"/>
        <v>-244.64499999999998</v>
      </c>
      <c r="S24" s="15">
        <f t="shared" si="3"/>
        <v>-244.64499999999998</v>
      </c>
      <c r="T24" s="15">
        <f t="shared" si="3"/>
        <v>-244.64499999999998</v>
      </c>
      <c r="U24" s="15">
        <f t="shared" si="3"/>
        <v>-244.64499999999998</v>
      </c>
      <c r="V24" s="15">
        <f t="shared" si="3"/>
        <v>-244.64499999999998</v>
      </c>
      <c r="W24" s="15">
        <f t="shared" si="3"/>
        <v>-244.64499999999998</v>
      </c>
      <c r="X24" s="15">
        <f>W24+X23</f>
        <v>-244.64499999999998</v>
      </c>
      <c r="Y24" s="15">
        <f>X24+Y23</f>
        <v>-244.64499999999998</v>
      </c>
      <c r="Z24" s="15">
        <f>Y24+Z23</f>
        <v>-244.64499999999998</v>
      </c>
      <c r="AA24" s="16">
        <f>Z24+AA23</f>
        <v>-244.64499999999998</v>
      </c>
    </row>
    <row r="25" spans="1:27" ht="13.5" thickBot="1" x14ac:dyDescent="0.25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3.5" thickTop="1" x14ac:dyDescent="0.2">
      <c r="A26" s="8" t="s">
        <v>6</v>
      </c>
      <c r="B26" s="15">
        <f>B11+B23</f>
        <v>2366.5</v>
      </c>
      <c r="C26" s="15">
        <f t="shared" ref="C26:W26" si="4">B26+C23</f>
        <v>2304.8000000000002</v>
      </c>
      <c r="D26" s="15">
        <f t="shared" si="4"/>
        <v>2309.8000000000002</v>
      </c>
      <c r="E26" s="15">
        <f t="shared" si="4"/>
        <v>2321.355</v>
      </c>
      <c r="F26" s="15">
        <f t="shared" si="4"/>
        <v>2321.355</v>
      </c>
      <c r="G26" s="15">
        <f t="shared" si="4"/>
        <v>2248.355</v>
      </c>
      <c r="H26" s="15">
        <f t="shared" si="4"/>
        <v>2248.355</v>
      </c>
      <c r="I26" s="15">
        <f t="shared" si="4"/>
        <v>2248.355</v>
      </c>
      <c r="J26" s="15">
        <f t="shared" si="4"/>
        <v>2248.355</v>
      </c>
      <c r="K26" s="15">
        <f t="shared" si="4"/>
        <v>2248.355</v>
      </c>
      <c r="L26" s="15">
        <f t="shared" si="4"/>
        <v>2248.355</v>
      </c>
      <c r="M26" s="15">
        <f t="shared" si="4"/>
        <v>2248.355</v>
      </c>
      <c r="N26" s="15">
        <f t="shared" si="4"/>
        <v>2248.355</v>
      </c>
      <c r="O26" s="15">
        <f t="shared" si="4"/>
        <v>2248.355</v>
      </c>
      <c r="P26" s="15">
        <f t="shared" si="4"/>
        <v>2095.355</v>
      </c>
      <c r="Q26" s="15">
        <f t="shared" si="4"/>
        <v>2095.355</v>
      </c>
      <c r="R26" s="15">
        <f t="shared" si="4"/>
        <v>2095.355</v>
      </c>
      <c r="S26" s="15">
        <f t="shared" si="4"/>
        <v>2095.355</v>
      </c>
      <c r="T26" s="15">
        <f t="shared" si="4"/>
        <v>2095.355</v>
      </c>
      <c r="U26" s="15">
        <f t="shared" si="4"/>
        <v>2095.355</v>
      </c>
      <c r="V26" s="15">
        <f t="shared" si="4"/>
        <v>2095.355</v>
      </c>
      <c r="W26" s="15">
        <f t="shared" si="4"/>
        <v>2095.355</v>
      </c>
      <c r="X26" s="15">
        <f>W26+X23</f>
        <v>2095.355</v>
      </c>
      <c r="Y26" s="15">
        <f>X26+Y23</f>
        <v>2095.355</v>
      </c>
      <c r="Z26" s="15">
        <f>Y26+Z23</f>
        <v>2095.355</v>
      </c>
      <c r="AA26" s="16">
        <f>Z26+AA23</f>
        <v>2095.355</v>
      </c>
    </row>
    <row r="27" spans="1:27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x14ac:dyDescent="0.2">
      <c r="A28" s="8" t="s">
        <v>17</v>
      </c>
      <c r="B28" s="26">
        <f t="shared" ref="B28:AA28" si="5">B26-B9</f>
        <v>104.98239999999987</v>
      </c>
      <c r="C28" s="26">
        <f t="shared" si="5"/>
        <v>52.64240000000018</v>
      </c>
      <c r="D28" s="26">
        <f t="shared" si="5"/>
        <v>65.202400000000125</v>
      </c>
      <c r="E28" s="26">
        <f t="shared" si="5"/>
        <v>88.997399999999743</v>
      </c>
      <c r="F28" s="26">
        <f t="shared" si="5"/>
        <v>93.437400000000252</v>
      </c>
      <c r="G28" s="26">
        <f t="shared" si="5"/>
        <v>30.035000000000309</v>
      </c>
      <c r="H28" s="26">
        <f t="shared" si="5"/>
        <v>40.835000000000036</v>
      </c>
      <c r="I28" s="26">
        <f t="shared" si="5"/>
        <v>55.5949999999998</v>
      </c>
      <c r="J28" s="26">
        <f t="shared" si="5"/>
        <v>68.074999999999818</v>
      </c>
      <c r="K28" s="26">
        <f t="shared" si="5"/>
        <v>84.394999999999982</v>
      </c>
      <c r="L28" s="26">
        <f t="shared" si="5"/>
        <v>102.27500000000009</v>
      </c>
      <c r="M28" s="26">
        <f t="shared" si="5"/>
        <v>118.83500000000004</v>
      </c>
      <c r="N28" s="26">
        <f t="shared" si="5"/>
        <v>135.27500000000009</v>
      </c>
      <c r="O28" s="26">
        <f t="shared" si="5"/>
        <v>152.91499999999996</v>
      </c>
      <c r="P28" s="26">
        <f t="shared" si="5"/>
        <v>15.035000000000309</v>
      </c>
      <c r="Q28" s="26">
        <f t="shared" si="5"/>
        <v>28.714999999999691</v>
      </c>
      <c r="R28" s="26">
        <f t="shared" si="5"/>
        <v>42.394999999999982</v>
      </c>
      <c r="S28" s="26">
        <f t="shared" si="5"/>
        <v>57.274999999999864</v>
      </c>
      <c r="T28" s="26">
        <f t="shared" si="5"/>
        <v>57.274999999999864</v>
      </c>
      <c r="U28" s="26">
        <f t="shared" si="5"/>
        <v>57.274999999999864</v>
      </c>
      <c r="V28" s="26">
        <f t="shared" si="5"/>
        <v>57.274999999999864</v>
      </c>
      <c r="W28" s="26">
        <f t="shared" si="5"/>
        <v>57.274999999999864</v>
      </c>
      <c r="X28" s="26">
        <f t="shared" si="5"/>
        <v>57.274999999999864</v>
      </c>
      <c r="Y28" s="26">
        <f t="shared" si="5"/>
        <v>57.274999999999864</v>
      </c>
      <c r="Z28" s="26">
        <f t="shared" si="5"/>
        <v>57.274999999999864</v>
      </c>
      <c r="AA28" s="27">
        <f t="shared" si="5"/>
        <v>57.274999999999864</v>
      </c>
    </row>
    <row r="29" spans="1:27" x14ac:dyDescent="0.2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13.5" thickBot="1" x14ac:dyDescent="0.25">
      <c r="A30" s="20" t="s">
        <v>7</v>
      </c>
      <c r="B30" s="35">
        <f t="shared" ref="B30:AA30" si="6">B26/B7-1</f>
        <v>0.25570546079323031</v>
      </c>
      <c r="C30" s="35">
        <f t="shared" si="6"/>
        <v>0.22804904949813465</v>
      </c>
      <c r="D30" s="35">
        <f t="shared" si="6"/>
        <v>0.23485831046063677</v>
      </c>
      <c r="E30" s="35">
        <f t="shared" si="6"/>
        <v>0.2478403997639087</v>
      </c>
      <c r="F30" s="35">
        <f t="shared" si="6"/>
        <v>0.25032721138340119</v>
      </c>
      <c r="G30" s="35">
        <f t="shared" si="6"/>
        <v>0.21624743048793693</v>
      </c>
      <c r="H30" s="35">
        <f t="shared" si="6"/>
        <v>0.2221977603826919</v>
      </c>
      <c r="I30" s="35">
        <f t="shared" si="6"/>
        <v>0.23042467027855307</v>
      </c>
      <c r="J30" s="35">
        <f t="shared" si="6"/>
        <v>0.23746766470361602</v>
      </c>
      <c r="K30" s="35">
        <f t="shared" si="6"/>
        <v>0.24680031054178464</v>
      </c>
      <c r="L30" s="35">
        <f t="shared" si="6"/>
        <v>0.25718798926414665</v>
      </c>
      <c r="M30" s="35">
        <f t="shared" si="6"/>
        <v>0.26696438634058395</v>
      </c>
      <c r="N30" s="35">
        <f t="shared" si="6"/>
        <v>0.27682151172695768</v>
      </c>
      <c r="O30" s="35">
        <f t="shared" si="6"/>
        <v>0.28757015233077543</v>
      </c>
      <c r="P30" s="35">
        <f t="shared" si="6"/>
        <v>0.20867270419935391</v>
      </c>
      <c r="Q30" s="35">
        <f t="shared" si="6"/>
        <v>0.2166734409476252</v>
      </c>
      <c r="R30" s="35">
        <f t="shared" si="6"/>
        <v>0.22478080430208092</v>
      </c>
      <c r="S30" s="35">
        <f t="shared" si="6"/>
        <v>0.23372291568535086</v>
      </c>
      <c r="T30" s="35">
        <f t="shared" si="6"/>
        <v>0.23372291568535086</v>
      </c>
      <c r="U30" s="35">
        <f t="shared" si="6"/>
        <v>0.23372291568535086</v>
      </c>
      <c r="V30" s="35">
        <f t="shared" si="6"/>
        <v>0.23372291568535086</v>
      </c>
      <c r="W30" s="35">
        <f t="shared" si="6"/>
        <v>0.23372291568535086</v>
      </c>
      <c r="X30" s="35">
        <f t="shared" si="6"/>
        <v>0.23372291568535086</v>
      </c>
      <c r="Y30" s="35">
        <f t="shared" si="6"/>
        <v>0.23372291568535086</v>
      </c>
      <c r="Z30" s="35">
        <f t="shared" si="6"/>
        <v>0.23372291568535086</v>
      </c>
      <c r="AA30" s="36">
        <f t="shared" si="6"/>
        <v>0.23372291568535086</v>
      </c>
    </row>
    <row r="31" spans="1:2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</sheetData>
  <pageMargins left="0.5" right="0.5" top="0.5" bottom="0.25" header="0.5" footer="0.5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34.5703125" customWidth="1"/>
    <col min="2" max="27" width="6.28515625" customWidth="1"/>
  </cols>
  <sheetData>
    <row r="1" spans="1:27" x14ac:dyDescent="0.2">
      <c r="A1" s="2" t="s">
        <v>26</v>
      </c>
    </row>
    <row r="2" spans="1:27" x14ac:dyDescent="0.2">
      <c r="A2" s="2"/>
    </row>
    <row r="3" spans="1:27" x14ac:dyDescent="0.2">
      <c r="A3" s="1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1" t="s">
        <v>18</v>
      </c>
    </row>
    <row r="5" spans="1:27" ht="13.5" thickBot="1" x14ac:dyDescent="0.25">
      <c r="A5" s="1"/>
    </row>
    <row r="6" spans="1:27" s="1" customFormat="1" x14ac:dyDescent="0.2">
      <c r="A6" s="4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L6" s="5">
        <v>2025</v>
      </c>
      <c r="M6" s="5">
        <v>2026</v>
      </c>
      <c r="N6" s="5">
        <v>2027</v>
      </c>
      <c r="O6" s="5">
        <v>2028</v>
      </c>
      <c r="P6" s="5">
        <v>2029</v>
      </c>
      <c r="Q6" s="5">
        <v>2030</v>
      </c>
      <c r="R6" s="6">
        <v>2031</v>
      </c>
      <c r="S6" s="6">
        <v>2032</v>
      </c>
      <c r="T6" s="6">
        <v>2033</v>
      </c>
      <c r="U6" s="6">
        <v>2034</v>
      </c>
      <c r="V6" s="6">
        <v>2035</v>
      </c>
      <c r="W6" s="6">
        <v>2036</v>
      </c>
      <c r="X6" s="6">
        <v>2037</v>
      </c>
      <c r="Y6" s="6">
        <v>2038</v>
      </c>
      <c r="Z6" s="6">
        <v>2039</v>
      </c>
      <c r="AA6" s="7">
        <v>2040</v>
      </c>
    </row>
    <row r="7" spans="1:27" x14ac:dyDescent="0.2">
      <c r="A7" s="8" t="s">
        <v>9</v>
      </c>
      <c r="B7" s="29">
        <v>1884.598</v>
      </c>
      <c r="C7" s="29">
        <v>1876.798</v>
      </c>
      <c r="D7" s="29">
        <v>1870.498</v>
      </c>
      <c r="E7" s="29">
        <v>1860.298</v>
      </c>
      <c r="F7" s="29">
        <v>1856.598</v>
      </c>
      <c r="G7" s="29">
        <v>1848.6</v>
      </c>
      <c r="H7" s="29">
        <v>1839.6</v>
      </c>
      <c r="I7" s="29">
        <v>1827.3</v>
      </c>
      <c r="J7" s="29">
        <v>1816.9</v>
      </c>
      <c r="K7" s="29">
        <v>1803.3</v>
      </c>
      <c r="L7" s="29">
        <v>1788.4</v>
      </c>
      <c r="M7" s="29">
        <v>1774.6</v>
      </c>
      <c r="N7" s="29">
        <v>1760.9</v>
      </c>
      <c r="O7" s="29">
        <v>1746.2</v>
      </c>
      <c r="P7" s="29">
        <v>1733.6</v>
      </c>
      <c r="Q7" s="29">
        <v>1722.2</v>
      </c>
      <c r="R7" s="29">
        <v>1710.8</v>
      </c>
      <c r="S7" s="29">
        <v>1698.4</v>
      </c>
      <c r="T7" s="29">
        <v>1698.4</v>
      </c>
      <c r="U7" s="29">
        <v>1698.4</v>
      </c>
      <c r="V7" s="29">
        <v>1698.4</v>
      </c>
      <c r="W7" s="29">
        <v>1698.4</v>
      </c>
      <c r="X7" s="29">
        <v>1698.4</v>
      </c>
      <c r="Y7" s="29">
        <v>1698.4</v>
      </c>
      <c r="Z7" s="30">
        <v>1698.4</v>
      </c>
      <c r="AA7" s="31">
        <v>1698.4</v>
      </c>
    </row>
    <row r="8" spans="1:27" x14ac:dyDescent="0.2">
      <c r="A8" s="8" t="s">
        <v>10</v>
      </c>
      <c r="B8" s="32">
        <f t="shared" ref="B8:AA8" si="0">B7*0.2</f>
        <v>376.9196</v>
      </c>
      <c r="C8" s="32">
        <f t="shared" si="0"/>
        <v>375.3596</v>
      </c>
      <c r="D8" s="32">
        <f t="shared" si="0"/>
        <v>374.09960000000001</v>
      </c>
      <c r="E8" s="32">
        <f t="shared" si="0"/>
        <v>372.05960000000005</v>
      </c>
      <c r="F8" s="32">
        <f t="shared" si="0"/>
        <v>371.31960000000004</v>
      </c>
      <c r="G8" s="32">
        <f t="shared" si="0"/>
        <v>369.72</v>
      </c>
      <c r="H8" s="32">
        <f t="shared" si="0"/>
        <v>367.92</v>
      </c>
      <c r="I8" s="32">
        <f t="shared" si="0"/>
        <v>365.46000000000004</v>
      </c>
      <c r="J8" s="32">
        <f t="shared" si="0"/>
        <v>363.38000000000005</v>
      </c>
      <c r="K8" s="32">
        <f t="shared" si="0"/>
        <v>360.66</v>
      </c>
      <c r="L8" s="32">
        <f t="shared" si="0"/>
        <v>357.68000000000006</v>
      </c>
      <c r="M8" s="32">
        <f t="shared" si="0"/>
        <v>354.92</v>
      </c>
      <c r="N8" s="32">
        <f t="shared" si="0"/>
        <v>352.18000000000006</v>
      </c>
      <c r="O8" s="32">
        <f t="shared" si="0"/>
        <v>349.24</v>
      </c>
      <c r="P8" s="32">
        <f t="shared" si="0"/>
        <v>346.72</v>
      </c>
      <c r="Q8" s="32">
        <f t="shared" si="0"/>
        <v>344.44000000000005</v>
      </c>
      <c r="R8" s="32">
        <f t="shared" si="0"/>
        <v>342.16</v>
      </c>
      <c r="S8" s="32">
        <f t="shared" si="0"/>
        <v>339.68000000000006</v>
      </c>
      <c r="T8" s="32">
        <f t="shared" si="0"/>
        <v>339.68000000000006</v>
      </c>
      <c r="U8" s="32">
        <f t="shared" si="0"/>
        <v>339.68000000000006</v>
      </c>
      <c r="V8" s="32">
        <f t="shared" si="0"/>
        <v>339.68000000000006</v>
      </c>
      <c r="W8" s="32">
        <f t="shared" si="0"/>
        <v>339.68000000000006</v>
      </c>
      <c r="X8" s="32">
        <f t="shared" si="0"/>
        <v>339.68000000000006</v>
      </c>
      <c r="Y8" s="32">
        <f t="shared" si="0"/>
        <v>339.68000000000006</v>
      </c>
      <c r="Z8" s="33">
        <f t="shared" si="0"/>
        <v>339.68000000000006</v>
      </c>
      <c r="AA8" s="34">
        <f t="shared" si="0"/>
        <v>339.68000000000006</v>
      </c>
    </row>
    <row r="9" spans="1:27" x14ac:dyDescent="0.2">
      <c r="A9" s="8" t="s">
        <v>11</v>
      </c>
      <c r="B9" s="33">
        <f t="shared" ref="B9:AA9" si="1">+B7+B7*20%</f>
        <v>2261.5176000000001</v>
      </c>
      <c r="C9" s="33">
        <f t="shared" si="1"/>
        <v>2252.1576</v>
      </c>
      <c r="D9" s="33">
        <f t="shared" si="1"/>
        <v>2244.5976000000001</v>
      </c>
      <c r="E9" s="33">
        <f t="shared" si="1"/>
        <v>2232.3576000000003</v>
      </c>
      <c r="F9" s="33">
        <f t="shared" si="1"/>
        <v>2227.9175999999998</v>
      </c>
      <c r="G9" s="33">
        <f t="shared" si="1"/>
        <v>2218.3199999999997</v>
      </c>
      <c r="H9" s="33">
        <f t="shared" si="1"/>
        <v>2207.52</v>
      </c>
      <c r="I9" s="33">
        <f t="shared" si="1"/>
        <v>2192.7600000000002</v>
      </c>
      <c r="J9" s="33">
        <f t="shared" si="1"/>
        <v>2180.2800000000002</v>
      </c>
      <c r="K9" s="33">
        <f t="shared" si="1"/>
        <v>2163.96</v>
      </c>
      <c r="L9" s="33">
        <f t="shared" si="1"/>
        <v>2146.08</v>
      </c>
      <c r="M9" s="33">
        <f t="shared" si="1"/>
        <v>2129.52</v>
      </c>
      <c r="N9" s="33">
        <f t="shared" si="1"/>
        <v>2113.08</v>
      </c>
      <c r="O9" s="33">
        <f t="shared" si="1"/>
        <v>2095.44</v>
      </c>
      <c r="P9" s="33">
        <f t="shared" si="1"/>
        <v>2080.3199999999997</v>
      </c>
      <c r="Q9" s="33">
        <f t="shared" si="1"/>
        <v>2066.6400000000003</v>
      </c>
      <c r="R9" s="33">
        <f t="shared" si="1"/>
        <v>2052.96</v>
      </c>
      <c r="S9" s="33">
        <f t="shared" si="1"/>
        <v>2038.0800000000002</v>
      </c>
      <c r="T9" s="33">
        <f t="shared" si="1"/>
        <v>2038.0800000000002</v>
      </c>
      <c r="U9" s="33">
        <f t="shared" si="1"/>
        <v>2038.0800000000002</v>
      </c>
      <c r="V9" s="33">
        <f t="shared" si="1"/>
        <v>2038.0800000000002</v>
      </c>
      <c r="W9" s="33">
        <f t="shared" si="1"/>
        <v>2038.0800000000002</v>
      </c>
      <c r="X9" s="33">
        <f t="shared" si="1"/>
        <v>2038.0800000000002</v>
      </c>
      <c r="Y9" s="33">
        <f t="shared" si="1"/>
        <v>2038.0800000000002</v>
      </c>
      <c r="Z9" s="33">
        <f t="shared" si="1"/>
        <v>2038.0800000000002</v>
      </c>
      <c r="AA9" s="34">
        <f t="shared" si="1"/>
        <v>2038.0800000000002</v>
      </c>
    </row>
    <row r="10" spans="1:27" x14ac:dyDescent="0.2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x14ac:dyDescent="0.2">
      <c r="A11" s="8" t="s">
        <v>12</v>
      </c>
      <c r="B11" s="15">
        <v>2340</v>
      </c>
      <c r="C11" s="15">
        <v>2340</v>
      </c>
      <c r="D11" s="15">
        <v>2340</v>
      </c>
      <c r="E11" s="15">
        <v>2340</v>
      </c>
      <c r="F11" s="15">
        <v>2340</v>
      </c>
      <c r="G11" s="15">
        <v>2340</v>
      </c>
      <c r="H11" s="15">
        <v>2340</v>
      </c>
      <c r="I11" s="15">
        <v>2340</v>
      </c>
      <c r="J11" s="15">
        <v>2340</v>
      </c>
      <c r="K11" s="15">
        <v>2340</v>
      </c>
      <c r="L11" s="15">
        <v>2340</v>
      </c>
      <c r="M11" s="15">
        <v>2340</v>
      </c>
      <c r="N11" s="15">
        <v>2340</v>
      </c>
      <c r="O11" s="15">
        <v>2340</v>
      </c>
      <c r="P11" s="15">
        <v>2340</v>
      </c>
      <c r="Q11" s="15">
        <v>2340</v>
      </c>
      <c r="R11" s="15">
        <v>2340</v>
      </c>
      <c r="S11" s="15">
        <v>2340</v>
      </c>
      <c r="T11" s="15">
        <v>2340</v>
      </c>
      <c r="U11" s="15">
        <v>2340</v>
      </c>
      <c r="V11" s="15">
        <v>2340</v>
      </c>
      <c r="W11" s="15">
        <v>2340</v>
      </c>
      <c r="X11" s="15">
        <v>2340</v>
      </c>
      <c r="Y11" s="15">
        <v>2340</v>
      </c>
      <c r="Z11" s="15">
        <v>2340</v>
      </c>
      <c r="AA11" s="16">
        <v>2340</v>
      </c>
    </row>
    <row r="12" spans="1:27" x14ac:dyDescent="0.2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"/>
    </row>
    <row r="13" spans="1:27" x14ac:dyDescent="0.2">
      <c r="A13" s="17" t="s">
        <v>13</v>
      </c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"/>
    </row>
    <row r="14" spans="1:27" x14ac:dyDescent="0.2">
      <c r="A14" s="8" t="s">
        <v>0</v>
      </c>
      <c r="B14" s="11"/>
      <c r="C14" s="11">
        <v>33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9"/>
    </row>
    <row r="15" spans="1:27" x14ac:dyDescent="0.2">
      <c r="A15" s="8" t="s">
        <v>14</v>
      </c>
      <c r="B15" s="13">
        <v>3.3</v>
      </c>
      <c r="C15" s="13">
        <v>3.3</v>
      </c>
      <c r="D15" s="11">
        <v>5</v>
      </c>
      <c r="E15" s="11">
        <v>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9"/>
    </row>
    <row r="16" spans="1:27" x14ac:dyDescent="0.2">
      <c r="A16" s="8" t="s">
        <v>1</v>
      </c>
      <c r="B16" s="13">
        <v>23.2</v>
      </c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"/>
    </row>
    <row r="17" spans="1:27" x14ac:dyDescent="0.2">
      <c r="A17" s="8"/>
      <c r="B17" s="18"/>
      <c r="C17" s="11"/>
      <c r="D17" s="14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9"/>
    </row>
    <row r="18" spans="1:27" x14ac:dyDescent="0.2">
      <c r="A18" s="8" t="s">
        <v>16</v>
      </c>
      <c r="B18" s="11"/>
      <c r="C18" s="11">
        <f>45+10</f>
        <v>55</v>
      </c>
      <c r="D18" s="11"/>
      <c r="E18" s="11"/>
      <c r="F18" s="11"/>
      <c r="G18" s="11">
        <v>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9"/>
    </row>
    <row r="19" spans="1:27" x14ac:dyDescent="0.2">
      <c r="A19" s="8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9"/>
    </row>
    <row r="20" spans="1:27" x14ac:dyDescent="0.2">
      <c r="A20" s="8" t="s">
        <v>25</v>
      </c>
      <c r="B20" s="11"/>
      <c r="C20" s="11"/>
      <c r="D20" s="11"/>
      <c r="E20" s="11"/>
      <c r="F20" s="10">
        <v>50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9"/>
    </row>
    <row r="21" spans="1:27" x14ac:dyDescent="0.2">
      <c r="A21" s="8" t="s">
        <v>2</v>
      </c>
      <c r="B21" s="11"/>
      <c r="C21" s="11">
        <v>-153</v>
      </c>
      <c r="D21" s="11"/>
      <c r="E21" s="10"/>
      <c r="F21" s="11">
        <v>-153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9"/>
    </row>
    <row r="22" spans="1:27" ht="13.5" thickBot="1" x14ac:dyDescent="0.25">
      <c r="A22" s="20" t="s">
        <v>3</v>
      </c>
      <c r="B22" s="21"/>
      <c r="C22" s="21"/>
      <c r="D22" s="21"/>
      <c r="E22" s="21"/>
      <c r="F22" s="37">
        <v>48.9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250</v>
      </c>
      <c r="R22" s="21"/>
      <c r="S22" s="21"/>
      <c r="T22" s="21"/>
      <c r="U22" s="21"/>
      <c r="V22" s="21">
        <v>250</v>
      </c>
      <c r="W22" s="21"/>
      <c r="X22" s="21"/>
      <c r="Y22" s="21"/>
      <c r="Z22" s="21"/>
      <c r="AA22" s="22"/>
    </row>
    <row r="23" spans="1:27" x14ac:dyDescent="0.2">
      <c r="A23" s="23" t="s">
        <v>4</v>
      </c>
      <c r="B23" s="15">
        <f t="shared" ref="B23:AA23" si="2">SUM(B14:B22)</f>
        <v>26.5</v>
      </c>
      <c r="C23" s="15">
        <f t="shared" si="2"/>
        <v>-61.7</v>
      </c>
      <c r="D23" s="15">
        <f t="shared" si="2"/>
        <v>5</v>
      </c>
      <c r="E23" s="15">
        <f t="shared" si="2"/>
        <v>5</v>
      </c>
      <c r="F23" s="15">
        <f t="shared" si="2"/>
        <v>-54.1</v>
      </c>
      <c r="G23" s="15">
        <f t="shared" si="2"/>
        <v>8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5">
        <f t="shared" si="2"/>
        <v>0</v>
      </c>
      <c r="P23" s="15">
        <f t="shared" si="2"/>
        <v>0</v>
      </c>
      <c r="Q23" s="15">
        <f t="shared" si="2"/>
        <v>250</v>
      </c>
      <c r="R23" s="15">
        <f t="shared" si="2"/>
        <v>0</v>
      </c>
      <c r="S23" s="15">
        <f t="shared" si="2"/>
        <v>0</v>
      </c>
      <c r="T23" s="15">
        <f t="shared" si="2"/>
        <v>0</v>
      </c>
      <c r="U23" s="15">
        <f t="shared" si="2"/>
        <v>0</v>
      </c>
      <c r="V23" s="15">
        <f t="shared" si="2"/>
        <v>250</v>
      </c>
      <c r="W23" s="15">
        <f t="shared" si="2"/>
        <v>0</v>
      </c>
      <c r="X23" s="15">
        <f t="shared" si="2"/>
        <v>0</v>
      </c>
      <c r="Y23" s="15">
        <f t="shared" si="2"/>
        <v>0</v>
      </c>
      <c r="Z23" s="15">
        <f t="shared" si="2"/>
        <v>0</v>
      </c>
      <c r="AA23" s="16">
        <f t="shared" si="2"/>
        <v>0</v>
      </c>
    </row>
    <row r="24" spans="1:27" x14ac:dyDescent="0.2">
      <c r="A24" s="8" t="s">
        <v>5</v>
      </c>
      <c r="B24" s="15">
        <f>B23</f>
        <v>26.5</v>
      </c>
      <c r="C24" s="15">
        <f t="shared" ref="C24:W24" si="3">B24+C23</f>
        <v>-35.200000000000003</v>
      </c>
      <c r="D24" s="15">
        <f t="shared" si="3"/>
        <v>-30.200000000000003</v>
      </c>
      <c r="E24" s="15">
        <f t="shared" si="3"/>
        <v>-25.200000000000003</v>
      </c>
      <c r="F24" s="15">
        <f t="shared" si="3"/>
        <v>-79.300000000000011</v>
      </c>
      <c r="G24" s="15">
        <f t="shared" si="3"/>
        <v>-71.300000000000011</v>
      </c>
      <c r="H24" s="15">
        <f t="shared" si="3"/>
        <v>-71.300000000000011</v>
      </c>
      <c r="I24" s="15">
        <f t="shared" si="3"/>
        <v>-71.300000000000011</v>
      </c>
      <c r="J24" s="15">
        <f t="shared" si="3"/>
        <v>-71.300000000000011</v>
      </c>
      <c r="K24" s="15">
        <f t="shared" si="3"/>
        <v>-71.300000000000011</v>
      </c>
      <c r="L24" s="15">
        <f t="shared" si="3"/>
        <v>-71.300000000000011</v>
      </c>
      <c r="M24" s="15">
        <f t="shared" si="3"/>
        <v>-71.300000000000011</v>
      </c>
      <c r="N24" s="15">
        <f t="shared" si="3"/>
        <v>-71.300000000000011</v>
      </c>
      <c r="O24" s="15">
        <f t="shared" si="3"/>
        <v>-71.300000000000011</v>
      </c>
      <c r="P24" s="15">
        <f t="shared" si="3"/>
        <v>-71.300000000000011</v>
      </c>
      <c r="Q24" s="15">
        <f t="shared" si="3"/>
        <v>178.7</v>
      </c>
      <c r="R24" s="15">
        <f t="shared" si="3"/>
        <v>178.7</v>
      </c>
      <c r="S24" s="15">
        <f t="shared" si="3"/>
        <v>178.7</v>
      </c>
      <c r="T24" s="15">
        <f t="shared" si="3"/>
        <v>178.7</v>
      </c>
      <c r="U24" s="15">
        <f t="shared" si="3"/>
        <v>178.7</v>
      </c>
      <c r="V24" s="15">
        <f t="shared" si="3"/>
        <v>428.7</v>
      </c>
      <c r="W24" s="15">
        <f t="shared" si="3"/>
        <v>428.7</v>
      </c>
      <c r="X24" s="15">
        <f>W24+X23</f>
        <v>428.7</v>
      </c>
      <c r="Y24" s="15">
        <f>X24+Y23</f>
        <v>428.7</v>
      </c>
      <c r="Z24" s="15">
        <f>Y24+Z23</f>
        <v>428.7</v>
      </c>
      <c r="AA24" s="16">
        <f>Z24+AA23</f>
        <v>428.7</v>
      </c>
    </row>
    <row r="25" spans="1:27" ht="13.5" thickBot="1" x14ac:dyDescent="0.25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3.5" thickTop="1" x14ac:dyDescent="0.2">
      <c r="A26" s="8" t="s">
        <v>6</v>
      </c>
      <c r="B26" s="15">
        <f>B11+B23</f>
        <v>2366.5</v>
      </c>
      <c r="C26" s="15">
        <f t="shared" ref="C26:W26" si="4">B26+C23</f>
        <v>2304.8000000000002</v>
      </c>
      <c r="D26" s="15">
        <f t="shared" si="4"/>
        <v>2309.8000000000002</v>
      </c>
      <c r="E26" s="15">
        <f t="shared" si="4"/>
        <v>2314.8000000000002</v>
      </c>
      <c r="F26" s="15">
        <f t="shared" si="4"/>
        <v>2260.7000000000003</v>
      </c>
      <c r="G26" s="15">
        <f t="shared" si="4"/>
        <v>2268.7000000000003</v>
      </c>
      <c r="H26" s="15">
        <f t="shared" si="4"/>
        <v>2268.7000000000003</v>
      </c>
      <c r="I26" s="15">
        <f t="shared" si="4"/>
        <v>2268.7000000000003</v>
      </c>
      <c r="J26" s="15">
        <f t="shared" si="4"/>
        <v>2268.7000000000003</v>
      </c>
      <c r="K26" s="15">
        <f t="shared" si="4"/>
        <v>2268.7000000000003</v>
      </c>
      <c r="L26" s="15">
        <f t="shared" si="4"/>
        <v>2268.7000000000003</v>
      </c>
      <c r="M26" s="15">
        <f t="shared" si="4"/>
        <v>2268.7000000000003</v>
      </c>
      <c r="N26" s="15">
        <f t="shared" si="4"/>
        <v>2268.7000000000003</v>
      </c>
      <c r="O26" s="15">
        <f t="shared" si="4"/>
        <v>2268.7000000000003</v>
      </c>
      <c r="P26" s="15">
        <f t="shared" si="4"/>
        <v>2268.7000000000003</v>
      </c>
      <c r="Q26" s="15">
        <f t="shared" si="4"/>
        <v>2518.7000000000003</v>
      </c>
      <c r="R26" s="15">
        <f t="shared" si="4"/>
        <v>2518.7000000000003</v>
      </c>
      <c r="S26" s="15">
        <f t="shared" si="4"/>
        <v>2518.7000000000003</v>
      </c>
      <c r="T26" s="15">
        <f t="shared" si="4"/>
        <v>2518.7000000000003</v>
      </c>
      <c r="U26" s="15">
        <f t="shared" si="4"/>
        <v>2518.7000000000003</v>
      </c>
      <c r="V26" s="15">
        <f t="shared" si="4"/>
        <v>2768.7000000000003</v>
      </c>
      <c r="W26" s="15">
        <f t="shared" si="4"/>
        <v>2768.7000000000003</v>
      </c>
      <c r="X26" s="15">
        <f>W26+X23</f>
        <v>2768.7000000000003</v>
      </c>
      <c r="Y26" s="15">
        <f>X26+Y23</f>
        <v>2768.7000000000003</v>
      </c>
      <c r="Z26" s="15">
        <f>Y26+Z23</f>
        <v>2768.7000000000003</v>
      </c>
      <c r="AA26" s="16">
        <f>Z26+AA23</f>
        <v>2768.7000000000003</v>
      </c>
    </row>
    <row r="27" spans="1:27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x14ac:dyDescent="0.2">
      <c r="A28" s="8" t="s">
        <v>17</v>
      </c>
      <c r="B28" s="26">
        <f t="shared" ref="B28:AA28" si="5">B26-B9</f>
        <v>104.98239999999987</v>
      </c>
      <c r="C28" s="26">
        <f t="shared" si="5"/>
        <v>52.64240000000018</v>
      </c>
      <c r="D28" s="26">
        <f t="shared" si="5"/>
        <v>65.202400000000125</v>
      </c>
      <c r="E28" s="26">
        <f t="shared" si="5"/>
        <v>82.442399999999907</v>
      </c>
      <c r="F28" s="26">
        <f t="shared" si="5"/>
        <v>32.782400000000507</v>
      </c>
      <c r="G28" s="26">
        <f t="shared" si="5"/>
        <v>50.380000000000564</v>
      </c>
      <c r="H28" s="26">
        <f t="shared" si="5"/>
        <v>61.180000000000291</v>
      </c>
      <c r="I28" s="26">
        <f t="shared" si="5"/>
        <v>75.940000000000055</v>
      </c>
      <c r="J28" s="26">
        <f t="shared" si="5"/>
        <v>88.420000000000073</v>
      </c>
      <c r="K28" s="26">
        <f t="shared" si="5"/>
        <v>104.74000000000024</v>
      </c>
      <c r="L28" s="26">
        <f t="shared" si="5"/>
        <v>122.62000000000035</v>
      </c>
      <c r="M28" s="26">
        <f t="shared" si="5"/>
        <v>139.18000000000029</v>
      </c>
      <c r="N28" s="26">
        <f t="shared" si="5"/>
        <v>155.62000000000035</v>
      </c>
      <c r="O28" s="26">
        <f t="shared" si="5"/>
        <v>173.26000000000022</v>
      </c>
      <c r="P28" s="26">
        <f t="shared" si="5"/>
        <v>188.38000000000056</v>
      </c>
      <c r="Q28" s="26">
        <f t="shared" si="5"/>
        <v>452.05999999999995</v>
      </c>
      <c r="R28" s="26">
        <f t="shared" si="5"/>
        <v>465.74000000000024</v>
      </c>
      <c r="S28" s="26">
        <f t="shared" si="5"/>
        <v>480.62000000000012</v>
      </c>
      <c r="T28" s="26">
        <f t="shared" si="5"/>
        <v>480.62000000000012</v>
      </c>
      <c r="U28" s="26">
        <f t="shared" si="5"/>
        <v>480.62000000000012</v>
      </c>
      <c r="V28" s="26">
        <f t="shared" si="5"/>
        <v>730.62000000000012</v>
      </c>
      <c r="W28" s="26">
        <f t="shared" si="5"/>
        <v>730.62000000000012</v>
      </c>
      <c r="X28" s="26">
        <f t="shared" si="5"/>
        <v>730.62000000000012</v>
      </c>
      <c r="Y28" s="26">
        <f t="shared" si="5"/>
        <v>730.62000000000012</v>
      </c>
      <c r="Z28" s="26">
        <f t="shared" si="5"/>
        <v>730.62000000000012</v>
      </c>
      <c r="AA28" s="27">
        <f t="shared" si="5"/>
        <v>730.62000000000012</v>
      </c>
    </row>
    <row r="29" spans="1:27" x14ac:dyDescent="0.2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13.5" thickBot="1" x14ac:dyDescent="0.25">
      <c r="A30" s="20" t="s">
        <v>7</v>
      </c>
      <c r="B30" s="35">
        <f t="shared" ref="B30:AA30" si="6">B26/B7-1</f>
        <v>0.25570546079323031</v>
      </c>
      <c r="C30" s="35">
        <f t="shared" si="6"/>
        <v>0.22804904949813465</v>
      </c>
      <c r="D30" s="35">
        <f t="shared" si="6"/>
        <v>0.23485831046063677</v>
      </c>
      <c r="E30" s="35">
        <f t="shared" si="6"/>
        <v>0.2443167707539331</v>
      </c>
      <c r="F30" s="35">
        <f t="shared" si="6"/>
        <v>0.21765724190158586</v>
      </c>
      <c r="G30" s="35">
        <f t="shared" si="6"/>
        <v>0.22725305636698057</v>
      </c>
      <c r="H30" s="35">
        <f t="shared" si="6"/>
        <v>0.23325722983257258</v>
      </c>
      <c r="I30" s="35">
        <f t="shared" si="6"/>
        <v>0.24155858370273098</v>
      </c>
      <c r="J30" s="35">
        <f t="shared" si="6"/>
        <v>0.2486653090428752</v>
      </c>
      <c r="K30" s="35">
        <f t="shared" si="6"/>
        <v>0.25808240448067443</v>
      </c>
      <c r="L30" s="35">
        <f t="shared" si="6"/>
        <v>0.26856407962424522</v>
      </c>
      <c r="M30" s="35">
        <f t="shared" si="6"/>
        <v>0.27842894173334853</v>
      </c>
      <c r="N30" s="35">
        <f t="shared" si="6"/>
        <v>0.28837526264978153</v>
      </c>
      <c r="O30" s="35">
        <f t="shared" si="6"/>
        <v>0.29922116596037118</v>
      </c>
      <c r="P30" s="35">
        <f t="shared" si="6"/>
        <v>0.3086640516843564</v>
      </c>
      <c r="Q30" s="35">
        <f t="shared" si="6"/>
        <v>0.46248983857856252</v>
      </c>
      <c r="R30" s="35">
        <f t="shared" si="6"/>
        <v>0.47223521159691395</v>
      </c>
      <c r="S30" s="35">
        <f t="shared" si="6"/>
        <v>0.48298398492699013</v>
      </c>
      <c r="T30" s="35">
        <f t="shared" si="6"/>
        <v>0.48298398492699013</v>
      </c>
      <c r="U30" s="35">
        <f t="shared" si="6"/>
        <v>0.48298398492699013</v>
      </c>
      <c r="V30" s="35">
        <f t="shared" si="6"/>
        <v>0.63018134715025909</v>
      </c>
      <c r="W30" s="35">
        <f t="shared" si="6"/>
        <v>0.63018134715025909</v>
      </c>
      <c r="X30" s="35">
        <f t="shared" si="6"/>
        <v>0.63018134715025909</v>
      </c>
      <c r="Y30" s="35">
        <f t="shared" si="6"/>
        <v>0.63018134715025909</v>
      </c>
      <c r="Z30" s="35">
        <f t="shared" si="6"/>
        <v>0.63018134715025909</v>
      </c>
      <c r="AA30" s="36">
        <f t="shared" si="6"/>
        <v>0.63018134715025909</v>
      </c>
    </row>
    <row r="31" spans="1:2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</sheetData>
  <pageMargins left="1" right="0.5" top="0.5" bottom="0.25" header="0.5" footer="0.5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34.5703125" customWidth="1"/>
    <col min="2" max="27" width="6.28515625" customWidth="1"/>
  </cols>
  <sheetData>
    <row r="1" spans="1:27" x14ac:dyDescent="0.2">
      <c r="A1" s="2" t="s">
        <v>26</v>
      </c>
    </row>
    <row r="2" spans="1:27" x14ac:dyDescent="0.2">
      <c r="A2" s="2"/>
    </row>
    <row r="3" spans="1:27" x14ac:dyDescent="0.2">
      <c r="A3" s="1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1" t="s">
        <v>18</v>
      </c>
    </row>
    <row r="5" spans="1:27" ht="13.5" thickBot="1" x14ac:dyDescent="0.25">
      <c r="A5" s="1"/>
    </row>
    <row r="6" spans="1:27" s="1" customFormat="1" x14ac:dyDescent="0.2">
      <c r="A6" s="4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L6" s="5">
        <v>2025</v>
      </c>
      <c r="M6" s="5">
        <v>2026</v>
      </c>
      <c r="N6" s="5">
        <v>2027</v>
      </c>
      <c r="O6" s="5">
        <v>2028</v>
      </c>
      <c r="P6" s="5">
        <v>2029</v>
      </c>
      <c r="Q6" s="5">
        <v>2030</v>
      </c>
      <c r="R6" s="6">
        <v>2031</v>
      </c>
      <c r="S6" s="6">
        <v>2032</v>
      </c>
      <c r="T6" s="6">
        <v>2033</v>
      </c>
      <c r="U6" s="6">
        <v>2034</v>
      </c>
      <c r="V6" s="6">
        <v>2035</v>
      </c>
      <c r="W6" s="6">
        <v>2036</v>
      </c>
      <c r="X6" s="6">
        <v>2037</v>
      </c>
      <c r="Y6" s="6">
        <v>2038</v>
      </c>
      <c r="Z6" s="6">
        <v>2039</v>
      </c>
      <c r="AA6" s="7">
        <v>2040</v>
      </c>
    </row>
    <row r="7" spans="1:27" x14ac:dyDescent="0.2">
      <c r="A7" s="8" t="s">
        <v>9</v>
      </c>
      <c r="B7" s="29">
        <v>1891.2550000000001</v>
      </c>
      <c r="C7" s="29">
        <v>1890.319</v>
      </c>
      <c r="D7" s="29">
        <v>1891.6210000000001</v>
      </c>
      <c r="E7" s="29">
        <v>1888.34</v>
      </c>
      <c r="F7" s="29">
        <v>1890.078</v>
      </c>
      <c r="G7" s="29">
        <v>1888.867</v>
      </c>
      <c r="H7" s="29">
        <v>1889.5530000000001</v>
      </c>
      <c r="I7" s="29">
        <v>1890.8320000000001</v>
      </c>
      <c r="J7" s="29">
        <v>1895.087</v>
      </c>
      <c r="K7" s="29">
        <v>1897.008</v>
      </c>
      <c r="L7" s="29">
        <v>1898.3389999999999</v>
      </c>
      <c r="M7" s="29">
        <v>1901.0319999999999</v>
      </c>
      <c r="N7" s="29">
        <v>1904.0530000000001</v>
      </c>
      <c r="O7" s="29">
        <v>1906.38</v>
      </c>
      <c r="P7" s="29">
        <v>1911.0930000000001</v>
      </c>
      <c r="Q7" s="29">
        <v>1917.1790000000001</v>
      </c>
      <c r="R7" s="29">
        <v>1923.617</v>
      </c>
      <c r="S7" s="29">
        <v>1929.57</v>
      </c>
      <c r="T7" s="29">
        <v>1948.4970000000001</v>
      </c>
      <c r="U7" s="29">
        <v>1967.761</v>
      </c>
      <c r="V7" s="29">
        <v>1987.366</v>
      </c>
      <c r="W7" s="29">
        <v>2007.319</v>
      </c>
      <c r="X7" s="29">
        <v>2027.625</v>
      </c>
      <c r="Y7" s="29">
        <v>2047.9880000000001</v>
      </c>
      <c r="Z7" s="30">
        <v>2068.7669999999998</v>
      </c>
      <c r="AA7" s="31">
        <v>2089.8980000000001</v>
      </c>
    </row>
    <row r="8" spans="1:27" x14ac:dyDescent="0.2">
      <c r="A8" s="8" t="s">
        <v>10</v>
      </c>
      <c r="B8" s="32">
        <f t="shared" ref="B8:AA8" si="0">B7*0.2</f>
        <v>378.25100000000003</v>
      </c>
      <c r="C8" s="32">
        <f t="shared" si="0"/>
        <v>378.06380000000001</v>
      </c>
      <c r="D8" s="32">
        <f t="shared" si="0"/>
        <v>378.32420000000002</v>
      </c>
      <c r="E8" s="32">
        <f t="shared" si="0"/>
        <v>377.66800000000001</v>
      </c>
      <c r="F8" s="32">
        <f t="shared" si="0"/>
        <v>378.01560000000001</v>
      </c>
      <c r="G8" s="32">
        <f t="shared" si="0"/>
        <v>377.77340000000004</v>
      </c>
      <c r="H8" s="32">
        <f t="shared" si="0"/>
        <v>377.91060000000004</v>
      </c>
      <c r="I8" s="32">
        <f t="shared" si="0"/>
        <v>378.16640000000007</v>
      </c>
      <c r="J8" s="32">
        <f t="shared" si="0"/>
        <v>379.01740000000001</v>
      </c>
      <c r="K8" s="32">
        <f t="shared" si="0"/>
        <v>379.40160000000003</v>
      </c>
      <c r="L8" s="32">
        <f t="shared" si="0"/>
        <v>379.6678</v>
      </c>
      <c r="M8" s="32">
        <f t="shared" si="0"/>
        <v>380.20640000000003</v>
      </c>
      <c r="N8" s="32">
        <f t="shared" si="0"/>
        <v>380.81060000000002</v>
      </c>
      <c r="O8" s="32">
        <f t="shared" si="0"/>
        <v>381.27600000000007</v>
      </c>
      <c r="P8" s="32">
        <f t="shared" si="0"/>
        <v>382.21860000000004</v>
      </c>
      <c r="Q8" s="32">
        <f t="shared" si="0"/>
        <v>383.43580000000003</v>
      </c>
      <c r="R8" s="32">
        <f t="shared" si="0"/>
        <v>384.72340000000003</v>
      </c>
      <c r="S8" s="32">
        <f t="shared" si="0"/>
        <v>385.91399999999999</v>
      </c>
      <c r="T8" s="32">
        <f t="shared" si="0"/>
        <v>389.69940000000003</v>
      </c>
      <c r="U8" s="32">
        <f t="shared" si="0"/>
        <v>393.55220000000003</v>
      </c>
      <c r="V8" s="32">
        <f t="shared" si="0"/>
        <v>397.47320000000002</v>
      </c>
      <c r="W8" s="32">
        <f t="shared" si="0"/>
        <v>401.46379999999999</v>
      </c>
      <c r="X8" s="32">
        <f t="shared" si="0"/>
        <v>405.52500000000003</v>
      </c>
      <c r="Y8" s="32">
        <f t="shared" si="0"/>
        <v>409.59760000000006</v>
      </c>
      <c r="Z8" s="33">
        <f t="shared" si="0"/>
        <v>413.7534</v>
      </c>
      <c r="AA8" s="34">
        <f t="shared" si="0"/>
        <v>417.97960000000006</v>
      </c>
    </row>
    <row r="9" spans="1:27" x14ac:dyDescent="0.2">
      <c r="A9" s="8" t="s">
        <v>11</v>
      </c>
      <c r="B9" s="33">
        <f t="shared" ref="B9:AA9" si="1">+B7+B7*20%</f>
        <v>2269.5060000000003</v>
      </c>
      <c r="C9" s="33">
        <f t="shared" si="1"/>
        <v>2268.3827999999999</v>
      </c>
      <c r="D9" s="33">
        <f t="shared" si="1"/>
        <v>2269.9452000000001</v>
      </c>
      <c r="E9" s="33">
        <f t="shared" si="1"/>
        <v>2266.0079999999998</v>
      </c>
      <c r="F9" s="33">
        <f t="shared" si="1"/>
        <v>2268.0936000000002</v>
      </c>
      <c r="G9" s="33">
        <f t="shared" si="1"/>
        <v>2266.6404000000002</v>
      </c>
      <c r="H9" s="33">
        <f t="shared" si="1"/>
        <v>2267.4636</v>
      </c>
      <c r="I9" s="33">
        <f t="shared" si="1"/>
        <v>2268.9984000000004</v>
      </c>
      <c r="J9" s="33">
        <f t="shared" si="1"/>
        <v>2274.1044000000002</v>
      </c>
      <c r="K9" s="33">
        <f t="shared" si="1"/>
        <v>2276.4096</v>
      </c>
      <c r="L9" s="33">
        <f t="shared" si="1"/>
        <v>2278.0068000000001</v>
      </c>
      <c r="M9" s="33">
        <f t="shared" si="1"/>
        <v>2281.2384000000002</v>
      </c>
      <c r="N9" s="33">
        <f t="shared" si="1"/>
        <v>2284.8636000000001</v>
      </c>
      <c r="O9" s="33">
        <f t="shared" si="1"/>
        <v>2287.6559999999999</v>
      </c>
      <c r="P9" s="33">
        <f t="shared" si="1"/>
        <v>2293.3116</v>
      </c>
      <c r="Q9" s="33">
        <f t="shared" si="1"/>
        <v>2300.6148000000003</v>
      </c>
      <c r="R9" s="33">
        <f t="shared" si="1"/>
        <v>2308.3404</v>
      </c>
      <c r="S9" s="33">
        <f t="shared" si="1"/>
        <v>2315.4839999999999</v>
      </c>
      <c r="T9" s="33">
        <f t="shared" si="1"/>
        <v>2338.1964000000003</v>
      </c>
      <c r="U9" s="33">
        <f t="shared" si="1"/>
        <v>2361.3132000000001</v>
      </c>
      <c r="V9" s="33">
        <f t="shared" si="1"/>
        <v>2384.8391999999999</v>
      </c>
      <c r="W9" s="33">
        <f t="shared" si="1"/>
        <v>2408.7828</v>
      </c>
      <c r="X9" s="33">
        <f t="shared" si="1"/>
        <v>2433.15</v>
      </c>
      <c r="Y9" s="33">
        <f t="shared" si="1"/>
        <v>2457.5856000000003</v>
      </c>
      <c r="Z9" s="33">
        <f t="shared" si="1"/>
        <v>2482.5203999999999</v>
      </c>
      <c r="AA9" s="34">
        <f t="shared" si="1"/>
        <v>2507.8776000000003</v>
      </c>
    </row>
    <row r="10" spans="1:27" x14ac:dyDescent="0.2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x14ac:dyDescent="0.2">
      <c r="A11" s="8" t="s">
        <v>12</v>
      </c>
      <c r="B11" s="15">
        <v>2340</v>
      </c>
      <c r="C11" s="15">
        <v>2340</v>
      </c>
      <c r="D11" s="15">
        <v>2340</v>
      </c>
      <c r="E11" s="15">
        <v>2340</v>
      </c>
      <c r="F11" s="15">
        <v>2340</v>
      </c>
      <c r="G11" s="15">
        <v>2340</v>
      </c>
      <c r="H11" s="15">
        <v>2340</v>
      </c>
      <c r="I11" s="15">
        <v>2340</v>
      </c>
      <c r="J11" s="15">
        <v>2340</v>
      </c>
      <c r="K11" s="15">
        <v>2340</v>
      </c>
      <c r="L11" s="15">
        <v>2340</v>
      </c>
      <c r="M11" s="15">
        <v>2340</v>
      </c>
      <c r="N11" s="15">
        <v>2340</v>
      </c>
      <c r="O11" s="15">
        <v>2340</v>
      </c>
      <c r="P11" s="15">
        <v>2340</v>
      </c>
      <c r="Q11" s="15">
        <v>2340</v>
      </c>
      <c r="R11" s="15">
        <v>2340</v>
      </c>
      <c r="S11" s="15">
        <v>2340</v>
      </c>
      <c r="T11" s="15">
        <v>2340</v>
      </c>
      <c r="U11" s="15">
        <v>2340</v>
      </c>
      <c r="V11" s="15">
        <v>2340</v>
      </c>
      <c r="W11" s="15">
        <v>2340</v>
      </c>
      <c r="X11" s="15">
        <v>2340</v>
      </c>
      <c r="Y11" s="15">
        <v>2340</v>
      </c>
      <c r="Z11" s="15">
        <v>2340</v>
      </c>
      <c r="AA11" s="16">
        <v>2340</v>
      </c>
    </row>
    <row r="12" spans="1:27" x14ac:dyDescent="0.2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"/>
    </row>
    <row r="13" spans="1:27" x14ac:dyDescent="0.2">
      <c r="A13" s="17" t="s">
        <v>13</v>
      </c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"/>
    </row>
    <row r="14" spans="1:27" x14ac:dyDescent="0.2">
      <c r="A14" s="8" t="s">
        <v>0</v>
      </c>
      <c r="B14" s="11"/>
      <c r="C14" s="11">
        <v>33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9"/>
    </row>
    <row r="15" spans="1:27" x14ac:dyDescent="0.2">
      <c r="A15" s="8" t="s">
        <v>14</v>
      </c>
      <c r="B15" s="13">
        <v>3.3</v>
      </c>
      <c r="C15" s="15">
        <v>3.3</v>
      </c>
      <c r="D15" s="11">
        <v>5</v>
      </c>
      <c r="E15" s="11">
        <v>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9"/>
    </row>
    <row r="16" spans="1:27" x14ac:dyDescent="0.2">
      <c r="A16" s="8" t="s">
        <v>1</v>
      </c>
      <c r="B16" s="13">
        <v>23.2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"/>
    </row>
    <row r="17" spans="1:27" x14ac:dyDescent="0.2">
      <c r="A17" s="8" t="s">
        <v>15</v>
      </c>
      <c r="B17" s="18"/>
      <c r="C17" s="11"/>
      <c r="D17" s="14"/>
      <c r="E17" s="14">
        <v>153.25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9"/>
    </row>
    <row r="18" spans="1:27" x14ac:dyDescent="0.2">
      <c r="A18" s="8" t="s">
        <v>16</v>
      </c>
      <c r="B18" s="11"/>
      <c r="C18" s="11">
        <f>45+10</f>
        <v>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9"/>
    </row>
    <row r="19" spans="1:27" x14ac:dyDescent="0.2">
      <c r="A19" s="8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9"/>
    </row>
    <row r="20" spans="1:27" x14ac:dyDescent="0.2">
      <c r="A20" s="8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9"/>
    </row>
    <row r="21" spans="1:27" x14ac:dyDescent="0.2">
      <c r="A21" s="8" t="s">
        <v>2</v>
      </c>
      <c r="B21" s="11"/>
      <c r="C21" s="11">
        <v>-153</v>
      </c>
      <c r="D21" s="11"/>
      <c r="E21" s="10">
        <v>-153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-153</v>
      </c>
      <c r="R21" s="11"/>
      <c r="S21" s="11"/>
      <c r="T21" s="11"/>
      <c r="U21" s="11"/>
      <c r="V21" s="11">
        <v>-153</v>
      </c>
      <c r="W21" s="11"/>
      <c r="X21" s="11"/>
      <c r="Y21" s="11"/>
      <c r="Z21" s="11"/>
      <c r="AA21" s="9"/>
    </row>
    <row r="22" spans="1:27" ht="13.5" thickBot="1" x14ac:dyDescent="0.25">
      <c r="A22" s="20" t="s">
        <v>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250</v>
      </c>
      <c r="R22" s="21"/>
      <c r="S22" s="21"/>
      <c r="T22" s="21"/>
      <c r="U22" s="21"/>
      <c r="V22" s="21">
        <v>250</v>
      </c>
      <c r="W22" s="21"/>
      <c r="X22" s="21"/>
      <c r="Y22" s="21"/>
      <c r="Z22" s="21"/>
      <c r="AA22" s="22"/>
    </row>
    <row r="23" spans="1:27" x14ac:dyDescent="0.2">
      <c r="A23" s="23" t="s">
        <v>4</v>
      </c>
      <c r="B23" s="15">
        <f t="shared" ref="B23:AA23" si="2">SUM(B14:B22)</f>
        <v>26.5</v>
      </c>
      <c r="C23" s="15">
        <f t="shared" si="2"/>
        <v>-61.7</v>
      </c>
      <c r="D23" s="15">
        <f t="shared" si="2"/>
        <v>5</v>
      </c>
      <c r="E23" s="15">
        <f t="shared" si="2"/>
        <v>5.25</v>
      </c>
      <c r="F23" s="15">
        <f t="shared" si="2"/>
        <v>0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5">
        <f t="shared" si="2"/>
        <v>0</v>
      </c>
      <c r="P23" s="15">
        <f t="shared" si="2"/>
        <v>0</v>
      </c>
      <c r="Q23" s="15">
        <f t="shared" si="2"/>
        <v>97</v>
      </c>
      <c r="R23" s="15">
        <f t="shared" si="2"/>
        <v>0</v>
      </c>
      <c r="S23" s="15">
        <f t="shared" si="2"/>
        <v>0</v>
      </c>
      <c r="T23" s="15">
        <f t="shared" si="2"/>
        <v>0</v>
      </c>
      <c r="U23" s="15">
        <f t="shared" si="2"/>
        <v>0</v>
      </c>
      <c r="V23" s="15">
        <f t="shared" si="2"/>
        <v>97</v>
      </c>
      <c r="W23" s="15">
        <f t="shared" si="2"/>
        <v>0</v>
      </c>
      <c r="X23" s="15">
        <f t="shared" si="2"/>
        <v>0</v>
      </c>
      <c r="Y23" s="15">
        <f t="shared" si="2"/>
        <v>0</v>
      </c>
      <c r="Z23" s="15">
        <f t="shared" si="2"/>
        <v>0</v>
      </c>
      <c r="AA23" s="16">
        <f t="shared" si="2"/>
        <v>0</v>
      </c>
    </row>
    <row r="24" spans="1:27" x14ac:dyDescent="0.2">
      <c r="A24" s="8" t="s">
        <v>5</v>
      </c>
      <c r="B24" s="15">
        <f>B23</f>
        <v>26.5</v>
      </c>
      <c r="C24" s="15">
        <f t="shared" ref="C24:W24" si="3">B24+C23</f>
        <v>-35.200000000000003</v>
      </c>
      <c r="D24" s="15">
        <f t="shared" si="3"/>
        <v>-30.200000000000003</v>
      </c>
      <c r="E24" s="15">
        <f t="shared" si="3"/>
        <v>-24.950000000000003</v>
      </c>
      <c r="F24" s="15">
        <f t="shared" si="3"/>
        <v>-24.950000000000003</v>
      </c>
      <c r="G24" s="15">
        <f t="shared" si="3"/>
        <v>-24.950000000000003</v>
      </c>
      <c r="H24" s="15">
        <f t="shared" si="3"/>
        <v>-24.950000000000003</v>
      </c>
      <c r="I24" s="15">
        <f t="shared" si="3"/>
        <v>-24.950000000000003</v>
      </c>
      <c r="J24" s="15">
        <f t="shared" si="3"/>
        <v>-24.950000000000003</v>
      </c>
      <c r="K24" s="15">
        <f t="shared" si="3"/>
        <v>-24.950000000000003</v>
      </c>
      <c r="L24" s="15">
        <f t="shared" si="3"/>
        <v>-24.950000000000003</v>
      </c>
      <c r="M24" s="15">
        <f t="shared" si="3"/>
        <v>-24.950000000000003</v>
      </c>
      <c r="N24" s="15">
        <f t="shared" si="3"/>
        <v>-24.950000000000003</v>
      </c>
      <c r="O24" s="15">
        <f t="shared" si="3"/>
        <v>-24.950000000000003</v>
      </c>
      <c r="P24" s="15">
        <f t="shared" si="3"/>
        <v>-24.950000000000003</v>
      </c>
      <c r="Q24" s="15">
        <f t="shared" si="3"/>
        <v>72.05</v>
      </c>
      <c r="R24" s="15">
        <f t="shared" si="3"/>
        <v>72.05</v>
      </c>
      <c r="S24" s="15">
        <f t="shared" si="3"/>
        <v>72.05</v>
      </c>
      <c r="T24" s="15">
        <f t="shared" si="3"/>
        <v>72.05</v>
      </c>
      <c r="U24" s="15">
        <f t="shared" si="3"/>
        <v>72.05</v>
      </c>
      <c r="V24" s="15">
        <f t="shared" si="3"/>
        <v>169.05</v>
      </c>
      <c r="W24" s="15">
        <f t="shared" si="3"/>
        <v>169.05</v>
      </c>
      <c r="X24" s="15">
        <f>W24+X23</f>
        <v>169.05</v>
      </c>
      <c r="Y24" s="15">
        <f>X24+Y23</f>
        <v>169.05</v>
      </c>
      <c r="Z24" s="15">
        <f>Y24+Z23</f>
        <v>169.05</v>
      </c>
      <c r="AA24" s="16">
        <f>Z24+AA23</f>
        <v>169.05</v>
      </c>
    </row>
    <row r="25" spans="1:27" ht="13.5" thickBot="1" x14ac:dyDescent="0.25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3.5" thickTop="1" x14ac:dyDescent="0.2">
      <c r="A26" s="8" t="s">
        <v>6</v>
      </c>
      <c r="B26" s="15">
        <f>B11+B23</f>
        <v>2366.5</v>
      </c>
      <c r="C26" s="15">
        <f t="shared" ref="C26:W26" si="4">B26+C23</f>
        <v>2304.8000000000002</v>
      </c>
      <c r="D26" s="15">
        <f t="shared" si="4"/>
        <v>2309.8000000000002</v>
      </c>
      <c r="E26" s="15">
        <f t="shared" si="4"/>
        <v>2315.0500000000002</v>
      </c>
      <c r="F26" s="15">
        <f t="shared" si="4"/>
        <v>2315.0500000000002</v>
      </c>
      <c r="G26" s="15">
        <f t="shared" si="4"/>
        <v>2315.0500000000002</v>
      </c>
      <c r="H26" s="15">
        <f t="shared" si="4"/>
        <v>2315.0500000000002</v>
      </c>
      <c r="I26" s="15">
        <f t="shared" si="4"/>
        <v>2315.0500000000002</v>
      </c>
      <c r="J26" s="15">
        <f t="shared" si="4"/>
        <v>2315.0500000000002</v>
      </c>
      <c r="K26" s="15">
        <f t="shared" si="4"/>
        <v>2315.0500000000002</v>
      </c>
      <c r="L26" s="15">
        <f t="shared" si="4"/>
        <v>2315.0500000000002</v>
      </c>
      <c r="M26" s="15">
        <f t="shared" si="4"/>
        <v>2315.0500000000002</v>
      </c>
      <c r="N26" s="15">
        <f t="shared" si="4"/>
        <v>2315.0500000000002</v>
      </c>
      <c r="O26" s="15">
        <f t="shared" si="4"/>
        <v>2315.0500000000002</v>
      </c>
      <c r="P26" s="15">
        <f t="shared" si="4"/>
        <v>2315.0500000000002</v>
      </c>
      <c r="Q26" s="15">
        <f t="shared" si="4"/>
        <v>2412.0500000000002</v>
      </c>
      <c r="R26" s="15">
        <f t="shared" si="4"/>
        <v>2412.0500000000002</v>
      </c>
      <c r="S26" s="15">
        <f t="shared" si="4"/>
        <v>2412.0500000000002</v>
      </c>
      <c r="T26" s="15">
        <f t="shared" si="4"/>
        <v>2412.0500000000002</v>
      </c>
      <c r="U26" s="15">
        <f t="shared" si="4"/>
        <v>2412.0500000000002</v>
      </c>
      <c r="V26" s="15">
        <f t="shared" si="4"/>
        <v>2509.0500000000002</v>
      </c>
      <c r="W26" s="15">
        <f t="shared" si="4"/>
        <v>2509.0500000000002</v>
      </c>
      <c r="X26" s="15">
        <f>W26+X23</f>
        <v>2509.0500000000002</v>
      </c>
      <c r="Y26" s="15">
        <f>X26+Y23</f>
        <v>2509.0500000000002</v>
      </c>
      <c r="Z26" s="15">
        <f>Y26+Z23</f>
        <v>2509.0500000000002</v>
      </c>
      <c r="AA26" s="16">
        <f>Z26+AA23</f>
        <v>2509.0500000000002</v>
      </c>
    </row>
    <row r="27" spans="1:27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x14ac:dyDescent="0.2">
      <c r="A28" s="8" t="s">
        <v>17</v>
      </c>
      <c r="B28" s="26">
        <f t="shared" ref="B28:AA28" si="5">B26-B9</f>
        <v>96.993999999999687</v>
      </c>
      <c r="C28" s="26">
        <f t="shared" si="5"/>
        <v>36.417200000000321</v>
      </c>
      <c r="D28" s="26">
        <f t="shared" si="5"/>
        <v>39.854800000000068</v>
      </c>
      <c r="E28" s="26">
        <f t="shared" si="5"/>
        <v>49.042000000000371</v>
      </c>
      <c r="F28" s="26">
        <f t="shared" si="5"/>
        <v>46.956400000000031</v>
      </c>
      <c r="G28" s="26">
        <f t="shared" si="5"/>
        <v>48.409599999999955</v>
      </c>
      <c r="H28" s="26">
        <f t="shared" si="5"/>
        <v>47.58640000000014</v>
      </c>
      <c r="I28" s="26">
        <f t="shared" si="5"/>
        <v>46.05159999999978</v>
      </c>
      <c r="J28" s="26">
        <f t="shared" si="5"/>
        <v>40.945600000000013</v>
      </c>
      <c r="K28" s="26">
        <f t="shared" si="5"/>
        <v>38.640400000000227</v>
      </c>
      <c r="L28" s="26">
        <f t="shared" si="5"/>
        <v>37.04320000000007</v>
      </c>
      <c r="M28" s="26">
        <f t="shared" si="5"/>
        <v>33.811599999999999</v>
      </c>
      <c r="N28" s="26">
        <f t="shared" si="5"/>
        <v>30.186400000000049</v>
      </c>
      <c r="O28" s="26">
        <f t="shared" si="5"/>
        <v>27.394000000000233</v>
      </c>
      <c r="P28" s="26">
        <f t="shared" si="5"/>
        <v>21.738400000000183</v>
      </c>
      <c r="Q28" s="26">
        <f t="shared" si="5"/>
        <v>111.4351999999999</v>
      </c>
      <c r="R28" s="26">
        <f t="shared" si="5"/>
        <v>103.70960000000014</v>
      </c>
      <c r="S28" s="26">
        <f t="shared" si="5"/>
        <v>96.566000000000258</v>
      </c>
      <c r="T28" s="26">
        <f t="shared" si="5"/>
        <v>73.853599999999915</v>
      </c>
      <c r="U28" s="26">
        <f t="shared" si="5"/>
        <v>50.73680000000013</v>
      </c>
      <c r="V28" s="26">
        <f t="shared" si="5"/>
        <v>124.21080000000029</v>
      </c>
      <c r="W28" s="26">
        <f t="shared" si="5"/>
        <v>100.26720000000023</v>
      </c>
      <c r="X28" s="26">
        <f t="shared" si="5"/>
        <v>75.900000000000091</v>
      </c>
      <c r="Y28" s="26">
        <f t="shared" si="5"/>
        <v>51.464399999999841</v>
      </c>
      <c r="Z28" s="26">
        <f t="shared" si="5"/>
        <v>26.5296000000003</v>
      </c>
      <c r="AA28" s="27">
        <f t="shared" si="5"/>
        <v>1.1723999999999251</v>
      </c>
    </row>
    <row r="29" spans="1:27" x14ac:dyDescent="0.2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13.5" thickBot="1" x14ac:dyDescent="0.25">
      <c r="A30" s="20" t="s">
        <v>7</v>
      </c>
      <c r="B30" s="35">
        <f t="shared" ref="B30:AA30" si="6">B26/B7-1</f>
        <v>0.25128552204752919</v>
      </c>
      <c r="C30" s="35">
        <f t="shared" si="6"/>
        <v>0.21926510816428357</v>
      </c>
      <c r="D30" s="35">
        <f t="shared" si="6"/>
        <v>0.22106912536919388</v>
      </c>
      <c r="E30" s="35">
        <f t="shared" si="6"/>
        <v>0.22597095861974026</v>
      </c>
      <c r="F30" s="35">
        <f t="shared" si="6"/>
        <v>0.22484363079195679</v>
      </c>
      <c r="G30" s="35">
        <f t="shared" si="6"/>
        <v>0.22562890875853103</v>
      </c>
      <c r="H30" s="35">
        <f t="shared" si="6"/>
        <v>0.22518394562100141</v>
      </c>
      <c r="I30" s="35">
        <f t="shared" si="6"/>
        <v>0.22435520448141344</v>
      </c>
      <c r="J30" s="35">
        <f t="shared" si="6"/>
        <v>0.22160618483478611</v>
      </c>
      <c r="K30" s="35">
        <f t="shared" si="6"/>
        <v>0.22036912864890401</v>
      </c>
      <c r="L30" s="35">
        <f t="shared" si="6"/>
        <v>0.21951347994220227</v>
      </c>
      <c r="M30" s="35">
        <f t="shared" si="6"/>
        <v>0.2177859183853823</v>
      </c>
      <c r="N30" s="35">
        <f t="shared" si="6"/>
        <v>0.21585376037326687</v>
      </c>
      <c r="O30" s="35">
        <f t="shared" si="6"/>
        <v>0.21436964298828154</v>
      </c>
      <c r="P30" s="35">
        <f t="shared" si="6"/>
        <v>0.21137485198260886</v>
      </c>
      <c r="Q30" s="35">
        <f t="shared" si="6"/>
        <v>0.25812456739824508</v>
      </c>
      <c r="R30" s="35">
        <f t="shared" si="6"/>
        <v>0.25391385083413187</v>
      </c>
      <c r="S30" s="35">
        <f t="shared" si="6"/>
        <v>0.25004534689075819</v>
      </c>
      <c r="T30" s="35">
        <f t="shared" si="6"/>
        <v>0.23790285538032663</v>
      </c>
      <c r="U30" s="35">
        <f t="shared" si="6"/>
        <v>0.22578402560067001</v>
      </c>
      <c r="V30" s="35">
        <f t="shared" si="6"/>
        <v>0.26250021385089628</v>
      </c>
      <c r="W30" s="35">
        <f t="shared" si="6"/>
        <v>0.24995080502899647</v>
      </c>
      <c r="X30" s="35">
        <f t="shared" si="6"/>
        <v>0.23743295727760327</v>
      </c>
      <c r="Y30" s="35">
        <f t="shared" si="6"/>
        <v>0.22512924880419227</v>
      </c>
      <c r="Z30" s="35">
        <f t="shared" si="6"/>
        <v>0.21282387045036999</v>
      </c>
      <c r="AA30" s="36">
        <f t="shared" si="6"/>
        <v>0.20056098431598102</v>
      </c>
    </row>
    <row r="31" spans="1:2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</sheetData>
  <pageMargins left="0.5" right="0.5" top="0.5" bottom="0.25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34.5703125" customWidth="1"/>
    <col min="2" max="27" width="6.28515625" customWidth="1"/>
  </cols>
  <sheetData>
    <row r="1" spans="1:27" x14ac:dyDescent="0.2">
      <c r="A1" s="2" t="s">
        <v>26</v>
      </c>
    </row>
    <row r="2" spans="1:27" x14ac:dyDescent="0.2">
      <c r="A2" s="2"/>
    </row>
    <row r="3" spans="1:27" x14ac:dyDescent="0.2">
      <c r="A3" s="1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1" t="s">
        <v>18</v>
      </c>
    </row>
    <row r="5" spans="1:27" ht="13.5" thickBot="1" x14ac:dyDescent="0.25">
      <c r="A5" s="1"/>
    </row>
    <row r="6" spans="1:27" s="1" customFormat="1" x14ac:dyDescent="0.2">
      <c r="A6" s="4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L6" s="5">
        <v>2025</v>
      </c>
      <c r="M6" s="5">
        <v>2026</v>
      </c>
      <c r="N6" s="5">
        <v>2027</v>
      </c>
      <c r="O6" s="5">
        <v>2028</v>
      </c>
      <c r="P6" s="5">
        <v>2029</v>
      </c>
      <c r="Q6" s="5">
        <v>2030</v>
      </c>
      <c r="R6" s="6">
        <v>2031</v>
      </c>
      <c r="S6" s="6">
        <v>2032</v>
      </c>
      <c r="T6" s="6">
        <v>2033</v>
      </c>
      <c r="U6" s="6">
        <v>2034</v>
      </c>
      <c r="V6" s="6">
        <v>2035</v>
      </c>
      <c r="W6" s="6">
        <v>2036</v>
      </c>
      <c r="X6" s="6">
        <v>2037</v>
      </c>
      <c r="Y6" s="6">
        <v>2038</v>
      </c>
      <c r="Z6" s="6">
        <v>2039</v>
      </c>
      <c r="AA6" s="7">
        <v>2040</v>
      </c>
    </row>
    <row r="7" spans="1:27" x14ac:dyDescent="0.2">
      <c r="A7" s="8" t="s">
        <v>9</v>
      </c>
      <c r="B7" s="29">
        <v>1891.2550000000001</v>
      </c>
      <c r="C7" s="29">
        <v>1890.319</v>
      </c>
      <c r="D7" s="29">
        <v>1891.6210000000001</v>
      </c>
      <c r="E7" s="29">
        <v>1888.34</v>
      </c>
      <c r="F7" s="29">
        <v>1890.078</v>
      </c>
      <c r="G7" s="29">
        <v>1888.867</v>
      </c>
      <c r="H7" s="29">
        <v>1889.5530000000001</v>
      </c>
      <c r="I7" s="29">
        <v>1890.8320000000001</v>
      </c>
      <c r="J7" s="29">
        <v>1895.087</v>
      </c>
      <c r="K7" s="29">
        <v>1897.008</v>
      </c>
      <c r="L7" s="29">
        <v>1898.3389999999999</v>
      </c>
      <c r="M7" s="29">
        <v>1901.0319999999999</v>
      </c>
      <c r="N7" s="29">
        <v>1904.0530000000001</v>
      </c>
      <c r="O7" s="29">
        <v>1906.38</v>
      </c>
      <c r="P7" s="29">
        <v>1911.0930000000001</v>
      </c>
      <c r="Q7" s="29">
        <v>1917.1790000000001</v>
      </c>
      <c r="R7" s="29">
        <v>1923.617</v>
      </c>
      <c r="S7" s="29">
        <v>1929.57</v>
      </c>
      <c r="T7" s="29">
        <v>1948.4970000000001</v>
      </c>
      <c r="U7" s="29">
        <v>1967.761</v>
      </c>
      <c r="V7" s="29">
        <v>1987.366</v>
      </c>
      <c r="W7" s="29">
        <v>2007.319</v>
      </c>
      <c r="X7" s="29">
        <v>2027.625</v>
      </c>
      <c r="Y7" s="29">
        <v>2047.9880000000001</v>
      </c>
      <c r="Z7" s="30">
        <v>2068.7669999999998</v>
      </c>
      <c r="AA7" s="31">
        <v>2089.8980000000001</v>
      </c>
    </row>
    <row r="8" spans="1:27" x14ac:dyDescent="0.2">
      <c r="A8" s="8" t="s">
        <v>10</v>
      </c>
      <c r="B8" s="32">
        <f t="shared" ref="B8:AA8" si="0">B7*0.2</f>
        <v>378.25100000000003</v>
      </c>
      <c r="C8" s="32">
        <f t="shared" si="0"/>
        <v>378.06380000000001</v>
      </c>
      <c r="D8" s="32">
        <f t="shared" si="0"/>
        <v>378.32420000000002</v>
      </c>
      <c r="E8" s="32">
        <f t="shared" si="0"/>
        <v>377.66800000000001</v>
      </c>
      <c r="F8" s="32">
        <f t="shared" si="0"/>
        <v>378.01560000000001</v>
      </c>
      <c r="G8" s="32">
        <f t="shared" si="0"/>
        <v>377.77340000000004</v>
      </c>
      <c r="H8" s="32">
        <f t="shared" si="0"/>
        <v>377.91060000000004</v>
      </c>
      <c r="I8" s="32">
        <f t="shared" si="0"/>
        <v>378.16640000000007</v>
      </c>
      <c r="J8" s="32">
        <f t="shared" si="0"/>
        <v>379.01740000000001</v>
      </c>
      <c r="K8" s="32">
        <f t="shared" si="0"/>
        <v>379.40160000000003</v>
      </c>
      <c r="L8" s="32">
        <f t="shared" si="0"/>
        <v>379.6678</v>
      </c>
      <c r="M8" s="32">
        <f t="shared" si="0"/>
        <v>380.20640000000003</v>
      </c>
      <c r="N8" s="32">
        <f t="shared" si="0"/>
        <v>380.81060000000002</v>
      </c>
      <c r="O8" s="32">
        <f t="shared" si="0"/>
        <v>381.27600000000007</v>
      </c>
      <c r="P8" s="32">
        <f t="shared" si="0"/>
        <v>382.21860000000004</v>
      </c>
      <c r="Q8" s="32">
        <f t="shared" si="0"/>
        <v>383.43580000000003</v>
      </c>
      <c r="R8" s="32">
        <f t="shared" si="0"/>
        <v>384.72340000000003</v>
      </c>
      <c r="S8" s="32">
        <f t="shared" si="0"/>
        <v>385.91399999999999</v>
      </c>
      <c r="T8" s="32">
        <f t="shared" si="0"/>
        <v>389.69940000000003</v>
      </c>
      <c r="U8" s="32">
        <f t="shared" si="0"/>
        <v>393.55220000000003</v>
      </c>
      <c r="V8" s="32">
        <f t="shared" si="0"/>
        <v>397.47320000000002</v>
      </c>
      <c r="W8" s="32">
        <f t="shared" si="0"/>
        <v>401.46379999999999</v>
      </c>
      <c r="X8" s="32">
        <f t="shared" si="0"/>
        <v>405.52500000000003</v>
      </c>
      <c r="Y8" s="32">
        <f t="shared" si="0"/>
        <v>409.59760000000006</v>
      </c>
      <c r="Z8" s="33">
        <f t="shared" si="0"/>
        <v>413.7534</v>
      </c>
      <c r="AA8" s="34">
        <f t="shared" si="0"/>
        <v>417.97960000000006</v>
      </c>
    </row>
    <row r="9" spans="1:27" x14ac:dyDescent="0.2">
      <c r="A9" s="8" t="s">
        <v>11</v>
      </c>
      <c r="B9" s="33">
        <f t="shared" ref="B9:AA9" si="1">+B7+B7*20%</f>
        <v>2269.5060000000003</v>
      </c>
      <c r="C9" s="33">
        <f t="shared" si="1"/>
        <v>2268.3827999999999</v>
      </c>
      <c r="D9" s="33">
        <f t="shared" si="1"/>
        <v>2269.9452000000001</v>
      </c>
      <c r="E9" s="33">
        <f t="shared" si="1"/>
        <v>2266.0079999999998</v>
      </c>
      <c r="F9" s="33">
        <f t="shared" si="1"/>
        <v>2268.0936000000002</v>
      </c>
      <c r="G9" s="33">
        <f t="shared" si="1"/>
        <v>2266.6404000000002</v>
      </c>
      <c r="H9" s="33">
        <f t="shared" si="1"/>
        <v>2267.4636</v>
      </c>
      <c r="I9" s="33">
        <f t="shared" si="1"/>
        <v>2268.9984000000004</v>
      </c>
      <c r="J9" s="33">
        <f t="shared" si="1"/>
        <v>2274.1044000000002</v>
      </c>
      <c r="K9" s="33">
        <f t="shared" si="1"/>
        <v>2276.4096</v>
      </c>
      <c r="L9" s="33">
        <f t="shared" si="1"/>
        <v>2278.0068000000001</v>
      </c>
      <c r="M9" s="33">
        <f t="shared" si="1"/>
        <v>2281.2384000000002</v>
      </c>
      <c r="N9" s="33">
        <f t="shared" si="1"/>
        <v>2284.8636000000001</v>
      </c>
      <c r="O9" s="33">
        <f t="shared" si="1"/>
        <v>2287.6559999999999</v>
      </c>
      <c r="P9" s="33">
        <f t="shared" si="1"/>
        <v>2293.3116</v>
      </c>
      <c r="Q9" s="33">
        <f t="shared" si="1"/>
        <v>2300.6148000000003</v>
      </c>
      <c r="R9" s="33">
        <f t="shared" si="1"/>
        <v>2308.3404</v>
      </c>
      <c r="S9" s="33">
        <f t="shared" si="1"/>
        <v>2315.4839999999999</v>
      </c>
      <c r="T9" s="33">
        <f t="shared" si="1"/>
        <v>2338.1964000000003</v>
      </c>
      <c r="U9" s="33">
        <f t="shared" si="1"/>
        <v>2361.3132000000001</v>
      </c>
      <c r="V9" s="33">
        <f t="shared" si="1"/>
        <v>2384.8391999999999</v>
      </c>
      <c r="W9" s="33">
        <f t="shared" si="1"/>
        <v>2408.7828</v>
      </c>
      <c r="X9" s="33">
        <f t="shared" si="1"/>
        <v>2433.15</v>
      </c>
      <c r="Y9" s="33">
        <f t="shared" si="1"/>
        <v>2457.5856000000003</v>
      </c>
      <c r="Z9" s="33">
        <f t="shared" si="1"/>
        <v>2482.5203999999999</v>
      </c>
      <c r="AA9" s="34">
        <f t="shared" si="1"/>
        <v>2507.8776000000003</v>
      </c>
    </row>
    <row r="10" spans="1:27" x14ac:dyDescent="0.2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x14ac:dyDescent="0.2">
      <c r="A11" s="8" t="s">
        <v>12</v>
      </c>
      <c r="B11" s="15">
        <v>2340</v>
      </c>
      <c r="C11" s="15">
        <v>2340</v>
      </c>
      <c r="D11" s="15">
        <v>2340</v>
      </c>
      <c r="E11" s="15">
        <v>2340</v>
      </c>
      <c r="F11" s="15">
        <v>2340</v>
      </c>
      <c r="G11" s="15">
        <v>2340</v>
      </c>
      <c r="H11" s="15">
        <v>2340</v>
      </c>
      <c r="I11" s="15">
        <v>2340</v>
      </c>
      <c r="J11" s="15">
        <v>2340</v>
      </c>
      <c r="K11" s="15">
        <v>2340</v>
      </c>
      <c r="L11" s="15">
        <v>2340</v>
      </c>
      <c r="M11" s="15">
        <v>2340</v>
      </c>
      <c r="N11" s="15">
        <v>2340</v>
      </c>
      <c r="O11" s="15">
        <v>2340</v>
      </c>
      <c r="P11" s="15">
        <v>2340</v>
      </c>
      <c r="Q11" s="15">
        <v>2340</v>
      </c>
      <c r="R11" s="15">
        <v>2340</v>
      </c>
      <c r="S11" s="15">
        <v>2340</v>
      </c>
      <c r="T11" s="15">
        <v>2340</v>
      </c>
      <c r="U11" s="15">
        <v>2340</v>
      </c>
      <c r="V11" s="15">
        <v>2340</v>
      </c>
      <c r="W11" s="15">
        <v>2340</v>
      </c>
      <c r="X11" s="15">
        <v>2340</v>
      </c>
      <c r="Y11" s="15">
        <v>2340</v>
      </c>
      <c r="Z11" s="15">
        <v>2340</v>
      </c>
      <c r="AA11" s="16">
        <v>2340</v>
      </c>
    </row>
    <row r="12" spans="1:27" x14ac:dyDescent="0.2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"/>
    </row>
    <row r="13" spans="1:27" x14ac:dyDescent="0.2">
      <c r="A13" s="17" t="s">
        <v>13</v>
      </c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"/>
    </row>
    <row r="14" spans="1:27" x14ac:dyDescent="0.2">
      <c r="A14" s="8" t="s">
        <v>0</v>
      </c>
      <c r="B14" s="11"/>
      <c r="C14" s="11">
        <v>33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9"/>
    </row>
    <row r="15" spans="1:27" x14ac:dyDescent="0.2">
      <c r="A15" s="8" t="s">
        <v>14</v>
      </c>
      <c r="B15" s="13">
        <v>3.3</v>
      </c>
      <c r="C15" s="15">
        <v>3.3</v>
      </c>
      <c r="D15" s="11">
        <v>5</v>
      </c>
      <c r="E15" s="11">
        <v>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9"/>
    </row>
    <row r="16" spans="1:27" x14ac:dyDescent="0.2">
      <c r="A16" s="8" t="s">
        <v>1</v>
      </c>
      <c r="B16" s="13">
        <v>23.2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"/>
    </row>
    <row r="17" spans="1:27" x14ac:dyDescent="0.2">
      <c r="A17" s="8" t="s">
        <v>19</v>
      </c>
      <c r="B17" s="18"/>
      <c r="C17" s="11"/>
      <c r="D17" s="14"/>
      <c r="E17" s="14">
        <v>159.55500000000001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9"/>
    </row>
    <row r="18" spans="1:27" x14ac:dyDescent="0.2">
      <c r="A18" s="8" t="s">
        <v>16</v>
      </c>
      <c r="B18" s="11"/>
      <c r="C18" s="11">
        <f>45+10</f>
        <v>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9"/>
    </row>
    <row r="19" spans="1:27" x14ac:dyDescent="0.2">
      <c r="A19" s="8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9"/>
    </row>
    <row r="20" spans="1:27" x14ac:dyDescent="0.2">
      <c r="A20" s="8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9"/>
    </row>
    <row r="21" spans="1:27" x14ac:dyDescent="0.2">
      <c r="A21" s="8" t="s">
        <v>2</v>
      </c>
      <c r="B21" s="11"/>
      <c r="C21" s="11">
        <v>-153</v>
      </c>
      <c r="D21" s="11"/>
      <c r="E21" s="10">
        <v>-153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v>-153</v>
      </c>
      <c r="U21" s="11"/>
      <c r="W21" s="11"/>
      <c r="X21" s="11"/>
      <c r="Y21" s="11"/>
      <c r="Z21" s="11"/>
      <c r="AA21" s="9"/>
    </row>
    <row r="22" spans="1:27" ht="13.5" thickBot="1" x14ac:dyDescent="0.25">
      <c r="A22" s="20" t="s">
        <v>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v>49</v>
      </c>
      <c r="Q22" s="21">
        <v>49</v>
      </c>
      <c r="R22" s="21"/>
      <c r="S22" s="21"/>
      <c r="T22" s="21">
        <v>250</v>
      </c>
      <c r="U22" s="21"/>
      <c r="V22" s="21"/>
      <c r="W22" s="21"/>
      <c r="X22" s="21"/>
      <c r="Y22" s="21"/>
      <c r="Z22" s="21"/>
      <c r="AA22" s="22"/>
    </row>
    <row r="23" spans="1:27" x14ac:dyDescent="0.2">
      <c r="A23" s="23" t="s">
        <v>4</v>
      </c>
      <c r="B23" s="15">
        <f t="shared" ref="B23:AA23" si="2">SUM(B14:B22)</f>
        <v>26.5</v>
      </c>
      <c r="C23" s="15">
        <f t="shared" si="2"/>
        <v>-61.7</v>
      </c>
      <c r="D23" s="15">
        <f t="shared" si="2"/>
        <v>5</v>
      </c>
      <c r="E23" s="15">
        <f t="shared" si="2"/>
        <v>11.555000000000007</v>
      </c>
      <c r="F23" s="15">
        <f t="shared" si="2"/>
        <v>0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5">
        <f t="shared" si="2"/>
        <v>0</v>
      </c>
      <c r="P23" s="15">
        <f t="shared" si="2"/>
        <v>49</v>
      </c>
      <c r="Q23" s="15">
        <f t="shared" si="2"/>
        <v>49</v>
      </c>
      <c r="R23" s="15">
        <f t="shared" si="2"/>
        <v>0</v>
      </c>
      <c r="S23" s="15">
        <f t="shared" si="2"/>
        <v>0</v>
      </c>
      <c r="T23" s="15">
        <f t="shared" si="2"/>
        <v>97</v>
      </c>
      <c r="U23" s="15">
        <f t="shared" si="2"/>
        <v>0</v>
      </c>
      <c r="V23" s="15">
        <f t="shared" si="2"/>
        <v>0</v>
      </c>
      <c r="W23" s="15">
        <f t="shared" si="2"/>
        <v>0</v>
      </c>
      <c r="X23" s="15">
        <f t="shared" si="2"/>
        <v>0</v>
      </c>
      <c r="Y23" s="15">
        <f t="shared" si="2"/>
        <v>0</v>
      </c>
      <c r="Z23" s="15">
        <f t="shared" si="2"/>
        <v>0</v>
      </c>
      <c r="AA23" s="16">
        <f t="shared" si="2"/>
        <v>0</v>
      </c>
    </row>
    <row r="24" spans="1:27" x14ac:dyDescent="0.2">
      <c r="A24" s="8" t="s">
        <v>5</v>
      </c>
      <c r="B24" s="15">
        <f>B23</f>
        <v>26.5</v>
      </c>
      <c r="C24" s="15">
        <f t="shared" ref="C24:W24" si="3">B24+C23</f>
        <v>-35.200000000000003</v>
      </c>
      <c r="D24" s="15">
        <f t="shared" si="3"/>
        <v>-30.200000000000003</v>
      </c>
      <c r="E24" s="15">
        <f t="shared" si="3"/>
        <v>-18.644999999999996</v>
      </c>
      <c r="F24" s="15">
        <f t="shared" si="3"/>
        <v>-18.644999999999996</v>
      </c>
      <c r="G24" s="15">
        <f t="shared" si="3"/>
        <v>-18.644999999999996</v>
      </c>
      <c r="H24" s="15">
        <f t="shared" si="3"/>
        <v>-18.644999999999996</v>
      </c>
      <c r="I24" s="15">
        <f t="shared" si="3"/>
        <v>-18.644999999999996</v>
      </c>
      <c r="J24" s="15">
        <f t="shared" si="3"/>
        <v>-18.644999999999996</v>
      </c>
      <c r="K24" s="15">
        <f t="shared" si="3"/>
        <v>-18.644999999999996</v>
      </c>
      <c r="L24" s="15">
        <f t="shared" si="3"/>
        <v>-18.644999999999996</v>
      </c>
      <c r="M24" s="15">
        <f t="shared" si="3"/>
        <v>-18.644999999999996</v>
      </c>
      <c r="N24" s="15">
        <f t="shared" si="3"/>
        <v>-18.644999999999996</v>
      </c>
      <c r="O24" s="15">
        <f t="shared" si="3"/>
        <v>-18.644999999999996</v>
      </c>
      <c r="P24" s="15">
        <f t="shared" si="3"/>
        <v>30.355000000000004</v>
      </c>
      <c r="Q24" s="15">
        <f t="shared" si="3"/>
        <v>79.355000000000004</v>
      </c>
      <c r="R24" s="15">
        <f t="shared" si="3"/>
        <v>79.355000000000004</v>
      </c>
      <c r="S24" s="15">
        <f t="shared" si="3"/>
        <v>79.355000000000004</v>
      </c>
      <c r="T24" s="15">
        <f t="shared" si="3"/>
        <v>176.35500000000002</v>
      </c>
      <c r="U24" s="15">
        <f t="shared" si="3"/>
        <v>176.35500000000002</v>
      </c>
      <c r="V24" s="15">
        <f t="shared" si="3"/>
        <v>176.35500000000002</v>
      </c>
      <c r="W24" s="15">
        <f t="shared" si="3"/>
        <v>176.35500000000002</v>
      </c>
      <c r="X24" s="15">
        <f>W24+X23</f>
        <v>176.35500000000002</v>
      </c>
      <c r="Y24" s="15">
        <f>X24+Y23</f>
        <v>176.35500000000002</v>
      </c>
      <c r="Z24" s="15">
        <f>Y24+Z23</f>
        <v>176.35500000000002</v>
      </c>
      <c r="AA24" s="16">
        <f>Z24+AA23</f>
        <v>176.35500000000002</v>
      </c>
    </row>
    <row r="25" spans="1:27" ht="13.5" thickBot="1" x14ac:dyDescent="0.25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3.5" thickTop="1" x14ac:dyDescent="0.2">
      <c r="A26" s="8" t="s">
        <v>6</v>
      </c>
      <c r="B26" s="15">
        <f>B11+B23</f>
        <v>2366.5</v>
      </c>
      <c r="C26" s="15">
        <f t="shared" ref="C26:W26" si="4">B26+C23</f>
        <v>2304.8000000000002</v>
      </c>
      <c r="D26" s="15">
        <f t="shared" si="4"/>
        <v>2309.8000000000002</v>
      </c>
      <c r="E26" s="15">
        <f t="shared" si="4"/>
        <v>2321.355</v>
      </c>
      <c r="F26" s="15">
        <f t="shared" si="4"/>
        <v>2321.355</v>
      </c>
      <c r="G26" s="15">
        <f t="shared" si="4"/>
        <v>2321.355</v>
      </c>
      <c r="H26" s="15">
        <f t="shared" si="4"/>
        <v>2321.355</v>
      </c>
      <c r="I26" s="15">
        <f t="shared" si="4"/>
        <v>2321.355</v>
      </c>
      <c r="J26" s="15">
        <f t="shared" si="4"/>
        <v>2321.355</v>
      </c>
      <c r="K26" s="15">
        <f t="shared" si="4"/>
        <v>2321.355</v>
      </c>
      <c r="L26" s="15">
        <f t="shared" si="4"/>
        <v>2321.355</v>
      </c>
      <c r="M26" s="15">
        <f t="shared" si="4"/>
        <v>2321.355</v>
      </c>
      <c r="N26" s="15">
        <f t="shared" si="4"/>
        <v>2321.355</v>
      </c>
      <c r="O26" s="15">
        <f t="shared" si="4"/>
        <v>2321.355</v>
      </c>
      <c r="P26" s="15">
        <f t="shared" si="4"/>
        <v>2370.355</v>
      </c>
      <c r="Q26" s="15">
        <f t="shared" si="4"/>
        <v>2419.355</v>
      </c>
      <c r="R26" s="15">
        <f t="shared" si="4"/>
        <v>2419.355</v>
      </c>
      <c r="S26" s="15">
        <f t="shared" si="4"/>
        <v>2419.355</v>
      </c>
      <c r="T26" s="15">
        <f t="shared" si="4"/>
        <v>2516.355</v>
      </c>
      <c r="U26" s="15">
        <f t="shared" si="4"/>
        <v>2516.355</v>
      </c>
      <c r="V26" s="15">
        <f t="shared" si="4"/>
        <v>2516.355</v>
      </c>
      <c r="W26" s="15">
        <f t="shared" si="4"/>
        <v>2516.355</v>
      </c>
      <c r="X26" s="15">
        <f>W26+X23</f>
        <v>2516.355</v>
      </c>
      <c r="Y26" s="15">
        <f>X26+Y23</f>
        <v>2516.355</v>
      </c>
      <c r="Z26" s="15">
        <f>Y26+Z23</f>
        <v>2516.355</v>
      </c>
      <c r="AA26" s="16">
        <f>Z26+AA23</f>
        <v>2516.355</v>
      </c>
    </row>
    <row r="27" spans="1:27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x14ac:dyDescent="0.2">
      <c r="A28" s="8" t="s">
        <v>17</v>
      </c>
      <c r="B28" s="26">
        <f t="shared" ref="B28:AA28" si="5">B26-B9</f>
        <v>96.993999999999687</v>
      </c>
      <c r="C28" s="26">
        <f t="shared" si="5"/>
        <v>36.417200000000321</v>
      </c>
      <c r="D28" s="26">
        <f t="shared" si="5"/>
        <v>39.854800000000068</v>
      </c>
      <c r="E28" s="26">
        <f t="shared" si="5"/>
        <v>55.347000000000207</v>
      </c>
      <c r="F28" s="26">
        <f t="shared" si="5"/>
        <v>53.261399999999867</v>
      </c>
      <c r="G28" s="26">
        <f t="shared" si="5"/>
        <v>54.714599999999791</v>
      </c>
      <c r="H28" s="26">
        <f t="shared" si="5"/>
        <v>53.891399999999976</v>
      </c>
      <c r="I28" s="26">
        <f t="shared" si="5"/>
        <v>52.356599999999617</v>
      </c>
      <c r="J28" s="26">
        <f t="shared" si="5"/>
        <v>47.250599999999849</v>
      </c>
      <c r="K28" s="26">
        <f t="shared" si="5"/>
        <v>44.945400000000063</v>
      </c>
      <c r="L28" s="26">
        <f t="shared" si="5"/>
        <v>43.348199999999906</v>
      </c>
      <c r="M28" s="26">
        <f t="shared" si="5"/>
        <v>40.116599999999835</v>
      </c>
      <c r="N28" s="26">
        <f t="shared" si="5"/>
        <v>36.491399999999885</v>
      </c>
      <c r="O28" s="26">
        <f t="shared" si="5"/>
        <v>33.699000000000069</v>
      </c>
      <c r="P28" s="26">
        <f t="shared" si="5"/>
        <v>77.04340000000002</v>
      </c>
      <c r="Q28" s="26">
        <f t="shared" si="5"/>
        <v>118.74019999999973</v>
      </c>
      <c r="R28" s="26">
        <f t="shared" si="5"/>
        <v>111.01459999999997</v>
      </c>
      <c r="S28" s="26">
        <f t="shared" si="5"/>
        <v>103.87100000000009</v>
      </c>
      <c r="T28" s="26">
        <f t="shared" si="5"/>
        <v>178.15859999999975</v>
      </c>
      <c r="U28" s="26">
        <f t="shared" si="5"/>
        <v>155.04179999999997</v>
      </c>
      <c r="V28" s="26">
        <f t="shared" si="5"/>
        <v>131.51580000000013</v>
      </c>
      <c r="W28" s="26">
        <f t="shared" si="5"/>
        <v>107.57220000000007</v>
      </c>
      <c r="X28" s="26">
        <f t="shared" si="5"/>
        <v>83.204999999999927</v>
      </c>
      <c r="Y28" s="26">
        <f t="shared" si="5"/>
        <v>58.769399999999678</v>
      </c>
      <c r="Z28" s="26">
        <f t="shared" si="5"/>
        <v>33.834600000000137</v>
      </c>
      <c r="AA28" s="27">
        <f t="shared" si="5"/>
        <v>8.4773999999997613</v>
      </c>
    </row>
    <row r="29" spans="1:27" x14ac:dyDescent="0.2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13.5" thickBot="1" x14ac:dyDescent="0.25">
      <c r="A30" s="20" t="s">
        <v>7</v>
      </c>
      <c r="B30" s="35">
        <f t="shared" ref="B30:AA30" si="6">B26/B7-1</f>
        <v>0.25128552204752919</v>
      </c>
      <c r="C30" s="35">
        <f t="shared" si="6"/>
        <v>0.21926510816428357</v>
      </c>
      <c r="D30" s="35">
        <f t="shared" si="6"/>
        <v>0.22106912536919388</v>
      </c>
      <c r="E30" s="35">
        <f t="shared" si="6"/>
        <v>0.22930987004458947</v>
      </c>
      <c r="F30" s="35">
        <f t="shared" si="6"/>
        <v>0.22817947195830013</v>
      </c>
      <c r="G30" s="35">
        <f t="shared" si="6"/>
        <v>0.22896688861629744</v>
      </c>
      <c r="H30" s="35">
        <f t="shared" si="6"/>
        <v>0.22852071362909632</v>
      </c>
      <c r="I30" s="35">
        <f t="shared" si="6"/>
        <v>0.22768971542685956</v>
      </c>
      <c r="J30" s="35">
        <f t="shared" si="6"/>
        <v>0.22493320887114954</v>
      </c>
      <c r="K30" s="35">
        <f t="shared" si="6"/>
        <v>0.22369278358341127</v>
      </c>
      <c r="L30" s="35">
        <f t="shared" si="6"/>
        <v>0.2228348045317512</v>
      </c>
      <c r="M30" s="35">
        <f t="shared" si="6"/>
        <v>0.22110253798989188</v>
      </c>
      <c r="N30" s="35">
        <f t="shared" si="6"/>
        <v>0.21916511777770875</v>
      </c>
      <c r="O30" s="35">
        <f t="shared" si="6"/>
        <v>0.21767695842381896</v>
      </c>
      <c r="P30" s="35">
        <f t="shared" si="6"/>
        <v>0.24031378902020983</v>
      </c>
      <c r="Q30" s="35">
        <f t="shared" si="6"/>
        <v>0.26193485324009913</v>
      </c>
      <c r="R30" s="35">
        <f t="shared" si="6"/>
        <v>0.25771138433482355</v>
      </c>
      <c r="S30" s="35">
        <f t="shared" si="6"/>
        <v>0.25383116445632981</v>
      </c>
      <c r="T30" s="35">
        <f t="shared" si="6"/>
        <v>0.29143385902056806</v>
      </c>
      <c r="U30" s="35">
        <f t="shared" si="6"/>
        <v>0.27879097105796902</v>
      </c>
      <c r="V30" s="35">
        <f t="shared" si="6"/>
        <v>0.26617593337110534</v>
      </c>
      <c r="W30" s="35">
        <f t="shared" si="6"/>
        <v>0.25358998744095995</v>
      </c>
      <c r="X30" s="35">
        <f t="shared" si="6"/>
        <v>0.24103569447013129</v>
      </c>
      <c r="Y30" s="35">
        <f t="shared" si="6"/>
        <v>0.22869616423533734</v>
      </c>
      <c r="Z30" s="35">
        <f t="shared" si="6"/>
        <v>0.21635495925834092</v>
      </c>
      <c r="AA30" s="36">
        <f t="shared" si="6"/>
        <v>0.20405637021519696</v>
      </c>
    </row>
    <row r="31" spans="1:2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</sheetData>
  <pageMargins left="0.5" right="0.5" top="0.5" bottom="0.25" header="0.5" footer="0.5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34.5703125" customWidth="1"/>
    <col min="2" max="27" width="6.28515625" customWidth="1"/>
  </cols>
  <sheetData>
    <row r="1" spans="1:27" x14ac:dyDescent="0.2">
      <c r="A1" s="2" t="s">
        <v>26</v>
      </c>
    </row>
    <row r="2" spans="1:27" x14ac:dyDescent="0.2">
      <c r="A2" s="2"/>
    </row>
    <row r="3" spans="1:27" x14ac:dyDescent="0.2">
      <c r="A3" s="1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1" t="s">
        <v>18</v>
      </c>
    </row>
    <row r="5" spans="1:27" ht="13.5" thickBot="1" x14ac:dyDescent="0.25">
      <c r="A5" s="1"/>
    </row>
    <row r="6" spans="1:27" s="1" customFormat="1" x14ac:dyDescent="0.2">
      <c r="A6" s="4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L6" s="5">
        <v>2025</v>
      </c>
      <c r="M6" s="5">
        <v>2026</v>
      </c>
      <c r="N6" s="5">
        <v>2027</v>
      </c>
      <c r="O6" s="5">
        <v>2028</v>
      </c>
      <c r="P6" s="5">
        <v>2029</v>
      </c>
      <c r="Q6" s="5">
        <v>2030</v>
      </c>
      <c r="R6" s="6">
        <v>2031</v>
      </c>
      <c r="S6" s="6">
        <v>2032</v>
      </c>
      <c r="T6" s="6">
        <v>2033</v>
      </c>
      <c r="U6" s="6">
        <v>2034</v>
      </c>
      <c r="V6" s="6">
        <v>2035</v>
      </c>
      <c r="W6" s="6">
        <v>2036</v>
      </c>
      <c r="X6" s="6">
        <v>2037</v>
      </c>
      <c r="Y6" s="6">
        <v>2038</v>
      </c>
      <c r="Z6" s="6">
        <v>2039</v>
      </c>
      <c r="AA6" s="7">
        <v>2040</v>
      </c>
    </row>
    <row r="7" spans="1:27" x14ac:dyDescent="0.2">
      <c r="A7" s="8" t="s">
        <v>9</v>
      </c>
      <c r="B7" s="29">
        <v>1891.2550000000001</v>
      </c>
      <c r="C7" s="29">
        <v>1890.319</v>
      </c>
      <c r="D7" s="29">
        <v>1891.6210000000001</v>
      </c>
      <c r="E7" s="29">
        <v>1888.34</v>
      </c>
      <c r="F7" s="29">
        <v>1890.078</v>
      </c>
      <c r="G7" s="29">
        <v>1888.867</v>
      </c>
      <c r="H7" s="29">
        <v>1889.5530000000001</v>
      </c>
      <c r="I7" s="29">
        <v>1890.8320000000001</v>
      </c>
      <c r="J7" s="29">
        <v>1895.087</v>
      </c>
      <c r="K7" s="29">
        <v>1897.008</v>
      </c>
      <c r="L7" s="29">
        <v>1898.3389999999999</v>
      </c>
      <c r="M7" s="29">
        <v>1901.0319999999999</v>
      </c>
      <c r="N7" s="29">
        <v>1904.0530000000001</v>
      </c>
      <c r="O7" s="29">
        <v>1906.38</v>
      </c>
      <c r="P7" s="29">
        <v>1911.0930000000001</v>
      </c>
      <c r="Q7" s="29">
        <v>1917.1790000000001</v>
      </c>
      <c r="R7" s="29">
        <v>1923.617</v>
      </c>
      <c r="S7" s="29">
        <v>1929.57</v>
      </c>
      <c r="T7" s="29">
        <v>1948.4970000000001</v>
      </c>
      <c r="U7" s="29">
        <v>1967.761</v>
      </c>
      <c r="V7" s="29">
        <v>1987.366</v>
      </c>
      <c r="W7" s="29">
        <v>2007.319</v>
      </c>
      <c r="X7" s="29">
        <v>2027.625</v>
      </c>
      <c r="Y7" s="29">
        <v>2047.9880000000001</v>
      </c>
      <c r="Z7" s="30">
        <v>2068.7669999999998</v>
      </c>
      <c r="AA7" s="31">
        <v>2089.8980000000001</v>
      </c>
    </row>
    <row r="8" spans="1:27" x14ac:dyDescent="0.2">
      <c r="A8" s="8" t="s">
        <v>10</v>
      </c>
      <c r="B8" s="32">
        <f t="shared" ref="B8:AA8" si="0">B7*0.2</f>
        <v>378.25100000000003</v>
      </c>
      <c r="C8" s="32">
        <f t="shared" si="0"/>
        <v>378.06380000000001</v>
      </c>
      <c r="D8" s="32">
        <f t="shared" si="0"/>
        <v>378.32420000000002</v>
      </c>
      <c r="E8" s="32">
        <f t="shared" si="0"/>
        <v>377.66800000000001</v>
      </c>
      <c r="F8" s="32">
        <f t="shared" si="0"/>
        <v>378.01560000000001</v>
      </c>
      <c r="G8" s="32">
        <f t="shared" si="0"/>
        <v>377.77340000000004</v>
      </c>
      <c r="H8" s="32">
        <f t="shared" si="0"/>
        <v>377.91060000000004</v>
      </c>
      <c r="I8" s="32">
        <f t="shared" si="0"/>
        <v>378.16640000000007</v>
      </c>
      <c r="J8" s="32">
        <f t="shared" si="0"/>
        <v>379.01740000000001</v>
      </c>
      <c r="K8" s="32">
        <f t="shared" si="0"/>
        <v>379.40160000000003</v>
      </c>
      <c r="L8" s="32">
        <f t="shared" si="0"/>
        <v>379.6678</v>
      </c>
      <c r="M8" s="32">
        <f t="shared" si="0"/>
        <v>380.20640000000003</v>
      </c>
      <c r="N8" s="32">
        <f t="shared" si="0"/>
        <v>380.81060000000002</v>
      </c>
      <c r="O8" s="32">
        <f t="shared" si="0"/>
        <v>381.27600000000007</v>
      </c>
      <c r="P8" s="32">
        <f t="shared" si="0"/>
        <v>382.21860000000004</v>
      </c>
      <c r="Q8" s="32">
        <f t="shared" si="0"/>
        <v>383.43580000000003</v>
      </c>
      <c r="R8" s="32">
        <f t="shared" si="0"/>
        <v>384.72340000000003</v>
      </c>
      <c r="S8" s="32">
        <f t="shared" si="0"/>
        <v>385.91399999999999</v>
      </c>
      <c r="T8" s="32">
        <f t="shared" si="0"/>
        <v>389.69940000000003</v>
      </c>
      <c r="U8" s="32">
        <f t="shared" si="0"/>
        <v>393.55220000000003</v>
      </c>
      <c r="V8" s="32">
        <f t="shared" si="0"/>
        <v>397.47320000000002</v>
      </c>
      <c r="W8" s="32">
        <f t="shared" si="0"/>
        <v>401.46379999999999</v>
      </c>
      <c r="X8" s="32">
        <f t="shared" si="0"/>
        <v>405.52500000000003</v>
      </c>
      <c r="Y8" s="32">
        <f t="shared" si="0"/>
        <v>409.59760000000006</v>
      </c>
      <c r="Z8" s="33">
        <f t="shared" si="0"/>
        <v>413.7534</v>
      </c>
      <c r="AA8" s="34">
        <f t="shared" si="0"/>
        <v>417.97960000000006</v>
      </c>
    </row>
    <row r="9" spans="1:27" x14ac:dyDescent="0.2">
      <c r="A9" s="8" t="s">
        <v>11</v>
      </c>
      <c r="B9" s="33">
        <f t="shared" ref="B9:AA9" si="1">+B7+B7*20%</f>
        <v>2269.5060000000003</v>
      </c>
      <c r="C9" s="33">
        <f t="shared" si="1"/>
        <v>2268.3827999999999</v>
      </c>
      <c r="D9" s="33">
        <f t="shared" si="1"/>
        <v>2269.9452000000001</v>
      </c>
      <c r="E9" s="33">
        <f t="shared" si="1"/>
        <v>2266.0079999999998</v>
      </c>
      <c r="F9" s="33">
        <f t="shared" si="1"/>
        <v>2268.0936000000002</v>
      </c>
      <c r="G9" s="33">
        <f t="shared" si="1"/>
        <v>2266.6404000000002</v>
      </c>
      <c r="H9" s="33">
        <f t="shared" si="1"/>
        <v>2267.4636</v>
      </c>
      <c r="I9" s="33">
        <f t="shared" si="1"/>
        <v>2268.9984000000004</v>
      </c>
      <c r="J9" s="33">
        <f t="shared" si="1"/>
        <v>2274.1044000000002</v>
      </c>
      <c r="K9" s="33">
        <f t="shared" si="1"/>
        <v>2276.4096</v>
      </c>
      <c r="L9" s="33">
        <f t="shared" si="1"/>
        <v>2278.0068000000001</v>
      </c>
      <c r="M9" s="33">
        <f t="shared" si="1"/>
        <v>2281.2384000000002</v>
      </c>
      <c r="N9" s="33">
        <f t="shared" si="1"/>
        <v>2284.8636000000001</v>
      </c>
      <c r="O9" s="33">
        <f t="shared" si="1"/>
        <v>2287.6559999999999</v>
      </c>
      <c r="P9" s="33">
        <f t="shared" si="1"/>
        <v>2293.3116</v>
      </c>
      <c r="Q9" s="33">
        <f t="shared" si="1"/>
        <v>2300.6148000000003</v>
      </c>
      <c r="R9" s="33">
        <f t="shared" si="1"/>
        <v>2308.3404</v>
      </c>
      <c r="S9" s="33">
        <f t="shared" si="1"/>
        <v>2315.4839999999999</v>
      </c>
      <c r="T9" s="33">
        <f t="shared" si="1"/>
        <v>2338.1964000000003</v>
      </c>
      <c r="U9" s="33">
        <f t="shared" si="1"/>
        <v>2361.3132000000001</v>
      </c>
      <c r="V9" s="33">
        <f t="shared" si="1"/>
        <v>2384.8391999999999</v>
      </c>
      <c r="W9" s="33">
        <f t="shared" si="1"/>
        <v>2408.7828</v>
      </c>
      <c r="X9" s="33">
        <f t="shared" si="1"/>
        <v>2433.15</v>
      </c>
      <c r="Y9" s="33">
        <f t="shared" si="1"/>
        <v>2457.5856000000003</v>
      </c>
      <c r="Z9" s="33">
        <f t="shared" si="1"/>
        <v>2482.5203999999999</v>
      </c>
      <c r="AA9" s="34">
        <f t="shared" si="1"/>
        <v>2507.8776000000003</v>
      </c>
    </row>
    <row r="10" spans="1:27" x14ac:dyDescent="0.2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x14ac:dyDescent="0.2">
      <c r="A11" s="8" t="s">
        <v>12</v>
      </c>
      <c r="B11" s="15">
        <v>2340</v>
      </c>
      <c r="C11" s="15">
        <v>2340</v>
      </c>
      <c r="D11" s="15">
        <v>2340</v>
      </c>
      <c r="E11" s="15">
        <v>2340</v>
      </c>
      <c r="F11" s="15">
        <v>2340</v>
      </c>
      <c r="G11" s="15">
        <v>2340</v>
      </c>
      <c r="H11" s="15">
        <v>2340</v>
      </c>
      <c r="I11" s="15">
        <v>2340</v>
      </c>
      <c r="J11" s="15">
        <v>2340</v>
      </c>
      <c r="K11" s="15">
        <v>2340</v>
      </c>
      <c r="L11" s="15">
        <v>2340</v>
      </c>
      <c r="M11" s="15">
        <v>2340</v>
      </c>
      <c r="N11" s="15">
        <v>2340</v>
      </c>
      <c r="O11" s="15">
        <v>2340</v>
      </c>
      <c r="P11" s="15">
        <v>2340</v>
      </c>
      <c r="Q11" s="15">
        <v>2340</v>
      </c>
      <c r="R11" s="15">
        <v>2340</v>
      </c>
      <c r="S11" s="15">
        <v>2340</v>
      </c>
      <c r="T11" s="15">
        <v>2340</v>
      </c>
      <c r="U11" s="15">
        <v>2340</v>
      </c>
      <c r="V11" s="15">
        <v>2340</v>
      </c>
      <c r="W11" s="15">
        <v>2340</v>
      </c>
      <c r="X11" s="15">
        <v>2340</v>
      </c>
      <c r="Y11" s="15">
        <v>2340</v>
      </c>
      <c r="Z11" s="15">
        <v>2340</v>
      </c>
      <c r="AA11" s="16">
        <v>2340</v>
      </c>
    </row>
    <row r="12" spans="1:27" x14ac:dyDescent="0.2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"/>
    </row>
    <row r="13" spans="1:27" x14ac:dyDescent="0.2">
      <c r="A13" s="17" t="s">
        <v>13</v>
      </c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"/>
    </row>
    <row r="14" spans="1:27" x14ac:dyDescent="0.2">
      <c r="A14" s="8" t="s">
        <v>0</v>
      </c>
      <c r="B14" s="11"/>
      <c r="C14" s="11">
        <v>33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9"/>
    </row>
    <row r="15" spans="1:27" x14ac:dyDescent="0.2">
      <c r="A15" s="8" t="s">
        <v>14</v>
      </c>
      <c r="B15" s="13">
        <v>3.3</v>
      </c>
      <c r="C15" s="15">
        <v>3.3</v>
      </c>
      <c r="D15" s="11">
        <v>5</v>
      </c>
      <c r="E15" s="11">
        <v>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9"/>
    </row>
    <row r="16" spans="1:27" x14ac:dyDescent="0.2">
      <c r="A16" s="8" t="s">
        <v>1</v>
      </c>
      <c r="B16" s="13">
        <v>23.2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"/>
    </row>
    <row r="17" spans="1:27" x14ac:dyDescent="0.2">
      <c r="A17" s="8"/>
      <c r="B17" s="18"/>
      <c r="C17" s="11"/>
      <c r="D17" s="14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9"/>
    </row>
    <row r="18" spans="1:27" x14ac:dyDescent="0.2">
      <c r="A18" s="8" t="s">
        <v>16</v>
      </c>
      <c r="B18" s="11"/>
      <c r="C18" s="11">
        <f>45+10</f>
        <v>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9"/>
    </row>
    <row r="19" spans="1:27" x14ac:dyDescent="0.2">
      <c r="A19" s="8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9"/>
    </row>
    <row r="20" spans="1:27" x14ac:dyDescent="0.2">
      <c r="A20" s="8" t="s">
        <v>25</v>
      </c>
      <c r="B20" s="11"/>
      <c r="C20" s="11"/>
      <c r="D20" s="11"/>
      <c r="E20" s="11"/>
      <c r="F20" s="11">
        <v>85</v>
      </c>
      <c r="G20" s="11"/>
      <c r="H20" s="11"/>
      <c r="I20" s="11"/>
      <c r="J20" s="11"/>
      <c r="K20" s="11"/>
      <c r="L20" s="11"/>
      <c r="M20" s="11"/>
      <c r="N20" s="11"/>
      <c r="O20" s="11">
        <v>10</v>
      </c>
      <c r="P20" s="11"/>
      <c r="Q20" s="11"/>
      <c r="R20" s="11"/>
      <c r="S20" s="11"/>
      <c r="T20" s="11"/>
      <c r="U20" s="11">
        <v>10</v>
      </c>
      <c r="V20" s="11"/>
      <c r="W20" s="11"/>
      <c r="X20" s="11"/>
      <c r="Y20" s="11"/>
      <c r="Z20" s="11"/>
      <c r="AA20" s="9"/>
    </row>
    <row r="21" spans="1:27" x14ac:dyDescent="0.2">
      <c r="A21" s="8" t="s">
        <v>2</v>
      </c>
      <c r="B21" s="11"/>
      <c r="C21" s="11">
        <v>-153</v>
      </c>
      <c r="D21" s="11"/>
      <c r="E21" s="10"/>
      <c r="F21" s="11">
        <v>-153</v>
      </c>
      <c r="G21" s="11"/>
      <c r="H21" s="11"/>
      <c r="I21" s="11"/>
      <c r="J21" s="11"/>
      <c r="K21" s="11"/>
      <c r="L21" s="11"/>
      <c r="M21" s="11">
        <v>-153</v>
      </c>
      <c r="N21" s="11"/>
      <c r="O21" s="11"/>
      <c r="P21" s="11"/>
      <c r="Q21" s="11">
        <v>-153</v>
      </c>
      <c r="R21" s="11"/>
      <c r="S21" s="11"/>
      <c r="T21" s="11"/>
      <c r="U21" s="11"/>
      <c r="V21" s="11">
        <v>-152</v>
      </c>
      <c r="W21" s="11"/>
      <c r="X21" s="11"/>
      <c r="Y21" s="11"/>
      <c r="Z21" s="11"/>
      <c r="AA21" s="9"/>
    </row>
    <row r="22" spans="1:27" ht="13.5" thickBot="1" x14ac:dyDescent="0.25">
      <c r="A22" s="20" t="s">
        <v>3</v>
      </c>
      <c r="B22" s="21"/>
      <c r="C22" s="21"/>
      <c r="D22" s="21"/>
      <c r="E22" s="21"/>
      <c r="F22" s="21">
        <v>49</v>
      </c>
      <c r="G22" s="21"/>
      <c r="H22" s="21"/>
      <c r="I22" s="21"/>
      <c r="J22" s="21"/>
      <c r="K22" s="21"/>
      <c r="L22" s="21"/>
      <c r="M22" s="21">
        <v>250</v>
      </c>
      <c r="N22" s="21"/>
      <c r="O22" s="21"/>
      <c r="P22" s="21"/>
      <c r="Q22" s="21">
        <v>147</v>
      </c>
      <c r="R22" s="21"/>
      <c r="S22" s="21"/>
      <c r="T22" s="21"/>
      <c r="U22" s="21"/>
      <c r="V22" s="21">
        <v>250</v>
      </c>
      <c r="W22" s="21"/>
      <c r="X22" s="21"/>
      <c r="Y22" s="21"/>
      <c r="Z22" s="21"/>
      <c r="AA22" s="22"/>
    </row>
    <row r="23" spans="1:27" x14ac:dyDescent="0.2">
      <c r="A23" s="23" t="s">
        <v>4</v>
      </c>
      <c r="B23" s="15">
        <f t="shared" ref="B23:AA23" si="2">SUM(B14:B22)</f>
        <v>26.5</v>
      </c>
      <c r="C23" s="15">
        <f t="shared" si="2"/>
        <v>-61.7</v>
      </c>
      <c r="D23" s="15">
        <f t="shared" si="2"/>
        <v>5</v>
      </c>
      <c r="E23" s="15">
        <f t="shared" si="2"/>
        <v>5</v>
      </c>
      <c r="F23" s="15">
        <f t="shared" si="2"/>
        <v>-19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97</v>
      </c>
      <c r="N23" s="15">
        <f t="shared" si="2"/>
        <v>0</v>
      </c>
      <c r="O23" s="15">
        <f t="shared" si="2"/>
        <v>10</v>
      </c>
      <c r="P23" s="15">
        <f t="shared" si="2"/>
        <v>0</v>
      </c>
      <c r="Q23" s="15">
        <f t="shared" si="2"/>
        <v>-6</v>
      </c>
      <c r="R23" s="15">
        <f t="shared" si="2"/>
        <v>0</v>
      </c>
      <c r="S23" s="15">
        <f t="shared" si="2"/>
        <v>0</v>
      </c>
      <c r="T23" s="15">
        <f t="shared" si="2"/>
        <v>0</v>
      </c>
      <c r="U23" s="15">
        <f t="shared" si="2"/>
        <v>10</v>
      </c>
      <c r="V23" s="15">
        <f t="shared" si="2"/>
        <v>98</v>
      </c>
      <c r="W23" s="15">
        <f t="shared" si="2"/>
        <v>0</v>
      </c>
      <c r="X23" s="15">
        <f t="shared" si="2"/>
        <v>0</v>
      </c>
      <c r="Y23" s="15">
        <f t="shared" si="2"/>
        <v>0</v>
      </c>
      <c r="Z23" s="15">
        <f t="shared" si="2"/>
        <v>0</v>
      </c>
      <c r="AA23" s="16">
        <f t="shared" si="2"/>
        <v>0</v>
      </c>
    </row>
    <row r="24" spans="1:27" x14ac:dyDescent="0.2">
      <c r="A24" s="8" t="s">
        <v>5</v>
      </c>
      <c r="B24" s="15">
        <f>B23</f>
        <v>26.5</v>
      </c>
      <c r="C24" s="15">
        <f t="shared" ref="C24:W24" si="3">B24+C23</f>
        <v>-35.200000000000003</v>
      </c>
      <c r="D24" s="15">
        <f t="shared" si="3"/>
        <v>-30.200000000000003</v>
      </c>
      <c r="E24" s="15">
        <f t="shared" si="3"/>
        <v>-25.200000000000003</v>
      </c>
      <c r="F24" s="15">
        <f t="shared" si="3"/>
        <v>-44.2</v>
      </c>
      <c r="G24" s="15">
        <f t="shared" si="3"/>
        <v>-44.2</v>
      </c>
      <c r="H24" s="15">
        <f t="shared" si="3"/>
        <v>-44.2</v>
      </c>
      <c r="I24" s="15">
        <f t="shared" si="3"/>
        <v>-44.2</v>
      </c>
      <c r="J24" s="15">
        <f t="shared" si="3"/>
        <v>-44.2</v>
      </c>
      <c r="K24" s="15">
        <f t="shared" si="3"/>
        <v>-44.2</v>
      </c>
      <c r="L24" s="15">
        <f t="shared" si="3"/>
        <v>-44.2</v>
      </c>
      <c r="M24" s="15">
        <f t="shared" si="3"/>
        <v>52.8</v>
      </c>
      <c r="N24" s="15">
        <f t="shared" si="3"/>
        <v>52.8</v>
      </c>
      <c r="O24" s="15">
        <f t="shared" si="3"/>
        <v>62.8</v>
      </c>
      <c r="P24" s="15">
        <f t="shared" si="3"/>
        <v>62.8</v>
      </c>
      <c r="Q24" s="15">
        <f t="shared" si="3"/>
        <v>56.8</v>
      </c>
      <c r="R24" s="15">
        <f t="shared" si="3"/>
        <v>56.8</v>
      </c>
      <c r="S24" s="15">
        <f t="shared" si="3"/>
        <v>56.8</v>
      </c>
      <c r="T24" s="15">
        <f t="shared" si="3"/>
        <v>56.8</v>
      </c>
      <c r="U24" s="15">
        <f t="shared" si="3"/>
        <v>66.8</v>
      </c>
      <c r="V24" s="15">
        <f t="shared" si="3"/>
        <v>164.8</v>
      </c>
      <c r="W24" s="15">
        <f t="shared" si="3"/>
        <v>164.8</v>
      </c>
      <c r="X24" s="15">
        <f>W24+X23</f>
        <v>164.8</v>
      </c>
      <c r="Y24" s="15">
        <f>X24+Y23</f>
        <v>164.8</v>
      </c>
      <c r="Z24" s="15">
        <f>Y24+Z23</f>
        <v>164.8</v>
      </c>
      <c r="AA24" s="16">
        <f>Z24+AA23</f>
        <v>164.8</v>
      </c>
    </row>
    <row r="25" spans="1:27" ht="13.5" thickBot="1" x14ac:dyDescent="0.25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3.5" thickTop="1" x14ac:dyDescent="0.2">
      <c r="A26" s="8" t="s">
        <v>6</v>
      </c>
      <c r="B26" s="15">
        <f>B11+B23</f>
        <v>2366.5</v>
      </c>
      <c r="C26" s="15">
        <f t="shared" ref="C26:W26" si="4">B26+C23</f>
        <v>2304.8000000000002</v>
      </c>
      <c r="D26" s="15">
        <f t="shared" si="4"/>
        <v>2309.8000000000002</v>
      </c>
      <c r="E26" s="15">
        <f t="shared" si="4"/>
        <v>2314.8000000000002</v>
      </c>
      <c r="F26" s="15">
        <f t="shared" si="4"/>
        <v>2295.8000000000002</v>
      </c>
      <c r="G26" s="15">
        <f t="shared" si="4"/>
        <v>2295.8000000000002</v>
      </c>
      <c r="H26" s="15">
        <f t="shared" si="4"/>
        <v>2295.8000000000002</v>
      </c>
      <c r="I26" s="15">
        <f t="shared" si="4"/>
        <v>2295.8000000000002</v>
      </c>
      <c r="J26" s="15">
        <f t="shared" si="4"/>
        <v>2295.8000000000002</v>
      </c>
      <c r="K26" s="15">
        <f t="shared" si="4"/>
        <v>2295.8000000000002</v>
      </c>
      <c r="L26" s="15">
        <f t="shared" si="4"/>
        <v>2295.8000000000002</v>
      </c>
      <c r="M26" s="15">
        <f t="shared" si="4"/>
        <v>2392.8000000000002</v>
      </c>
      <c r="N26" s="15">
        <f t="shared" si="4"/>
        <v>2392.8000000000002</v>
      </c>
      <c r="O26" s="15">
        <f t="shared" si="4"/>
        <v>2402.8000000000002</v>
      </c>
      <c r="P26" s="15">
        <f t="shared" si="4"/>
        <v>2402.8000000000002</v>
      </c>
      <c r="Q26" s="15">
        <f t="shared" si="4"/>
        <v>2396.8000000000002</v>
      </c>
      <c r="R26" s="15">
        <f t="shared" si="4"/>
        <v>2396.8000000000002</v>
      </c>
      <c r="S26" s="15">
        <f t="shared" si="4"/>
        <v>2396.8000000000002</v>
      </c>
      <c r="T26" s="15">
        <f t="shared" si="4"/>
        <v>2396.8000000000002</v>
      </c>
      <c r="U26" s="15">
        <f t="shared" si="4"/>
        <v>2406.8000000000002</v>
      </c>
      <c r="V26" s="15">
        <f t="shared" si="4"/>
        <v>2504.8000000000002</v>
      </c>
      <c r="W26" s="15">
        <f t="shared" si="4"/>
        <v>2504.8000000000002</v>
      </c>
      <c r="X26" s="15">
        <f>W26+X23</f>
        <v>2504.8000000000002</v>
      </c>
      <c r="Y26" s="15">
        <f>X26+Y23</f>
        <v>2504.8000000000002</v>
      </c>
      <c r="Z26" s="15">
        <f>Y26+Z23</f>
        <v>2504.8000000000002</v>
      </c>
      <c r="AA26" s="16">
        <f>Z26+AA23</f>
        <v>2504.8000000000002</v>
      </c>
    </row>
    <row r="27" spans="1:27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x14ac:dyDescent="0.2">
      <c r="A28" s="8" t="s">
        <v>17</v>
      </c>
      <c r="B28" s="26">
        <f t="shared" ref="B28:AA28" si="5">B26-B9</f>
        <v>96.993999999999687</v>
      </c>
      <c r="C28" s="26">
        <f t="shared" si="5"/>
        <v>36.417200000000321</v>
      </c>
      <c r="D28" s="26">
        <f t="shared" si="5"/>
        <v>39.854800000000068</v>
      </c>
      <c r="E28" s="26">
        <f t="shared" si="5"/>
        <v>48.792000000000371</v>
      </c>
      <c r="F28" s="26">
        <f t="shared" si="5"/>
        <v>27.706400000000031</v>
      </c>
      <c r="G28" s="26">
        <f t="shared" si="5"/>
        <v>29.159599999999955</v>
      </c>
      <c r="H28" s="26">
        <f t="shared" si="5"/>
        <v>28.33640000000014</v>
      </c>
      <c r="I28" s="26">
        <f t="shared" si="5"/>
        <v>26.80159999999978</v>
      </c>
      <c r="J28" s="26">
        <f t="shared" si="5"/>
        <v>21.695600000000013</v>
      </c>
      <c r="K28" s="26">
        <f t="shared" si="5"/>
        <v>19.390400000000227</v>
      </c>
      <c r="L28" s="26">
        <f t="shared" si="5"/>
        <v>17.79320000000007</v>
      </c>
      <c r="M28" s="26">
        <f t="shared" si="5"/>
        <v>111.5616</v>
      </c>
      <c r="N28" s="26">
        <f t="shared" si="5"/>
        <v>107.93640000000005</v>
      </c>
      <c r="O28" s="26">
        <f t="shared" si="5"/>
        <v>115.14400000000023</v>
      </c>
      <c r="P28" s="26">
        <f t="shared" si="5"/>
        <v>109.48840000000018</v>
      </c>
      <c r="Q28" s="26">
        <f t="shared" si="5"/>
        <v>96.185199999999895</v>
      </c>
      <c r="R28" s="26">
        <f t="shared" si="5"/>
        <v>88.459600000000137</v>
      </c>
      <c r="S28" s="26">
        <f t="shared" si="5"/>
        <v>81.316000000000258</v>
      </c>
      <c r="T28" s="26">
        <f t="shared" si="5"/>
        <v>58.603599999999915</v>
      </c>
      <c r="U28" s="26">
        <f t="shared" si="5"/>
        <v>45.48680000000013</v>
      </c>
      <c r="V28" s="26">
        <f t="shared" si="5"/>
        <v>119.96080000000029</v>
      </c>
      <c r="W28" s="26">
        <f t="shared" si="5"/>
        <v>96.01720000000023</v>
      </c>
      <c r="X28" s="26">
        <f t="shared" si="5"/>
        <v>71.650000000000091</v>
      </c>
      <c r="Y28" s="26">
        <f t="shared" si="5"/>
        <v>47.214399999999841</v>
      </c>
      <c r="Z28" s="26">
        <f t="shared" si="5"/>
        <v>22.2796000000003</v>
      </c>
      <c r="AA28" s="27">
        <f t="shared" si="5"/>
        <v>-3.0776000000000749</v>
      </c>
    </row>
    <row r="29" spans="1:27" x14ac:dyDescent="0.2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13.5" thickBot="1" x14ac:dyDescent="0.25">
      <c r="A30" s="20" t="s">
        <v>7</v>
      </c>
      <c r="B30" s="35">
        <f t="shared" ref="B30:AA30" si="6">B26/B7-1</f>
        <v>0.25128552204752919</v>
      </c>
      <c r="C30" s="35">
        <f t="shared" si="6"/>
        <v>0.21926510816428357</v>
      </c>
      <c r="D30" s="35">
        <f t="shared" si="6"/>
        <v>0.22106912536919388</v>
      </c>
      <c r="E30" s="35">
        <f t="shared" si="6"/>
        <v>0.22583856720717677</v>
      </c>
      <c r="F30" s="35">
        <f t="shared" si="6"/>
        <v>0.21465886593040095</v>
      </c>
      <c r="G30" s="35">
        <f t="shared" si="6"/>
        <v>0.21543761418882346</v>
      </c>
      <c r="H30" s="35">
        <f t="shared" si="6"/>
        <v>0.21499635098883174</v>
      </c>
      <c r="I30" s="35">
        <f t="shared" si="6"/>
        <v>0.2141745009604239</v>
      </c>
      <c r="J30" s="35">
        <f t="shared" si="6"/>
        <v>0.21144833983875166</v>
      </c>
      <c r="K30" s="35">
        <f t="shared" si="6"/>
        <v>0.21022156996702179</v>
      </c>
      <c r="L30" s="35">
        <f t="shared" si="6"/>
        <v>0.20937303611209601</v>
      </c>
      <c r="M30" s="35">
        <f t="shared" si="6"/>
        <v>0.2586847564901591</v>
      </c>
      <c r="N30" s="35">
        <f t="shared" si="6"/>
        <v>0.25668770774763106</v>
      </c>
      <c r="O30" s="35">
        <f t="shared" si="6"/>
        <v>0.26039929080246327</v>
      </c>
      <c r="P30" s="35">
        <f t="shared" si="6"/>
        <v>0.25729098479247225</v>
      </c>
      <c r="Q30" s="35">
        <f t="shared" si="6"/>
        <v>0.25017017190361468</v>
      </c>
      <c r="R30" s="35">
        <f t="shared" si="6"/>
        <v>0.2459860772700595</v>
      </c>
      <c r="S30" s="35">
        <f t="shared" si="6"/>
        <v>0.2421420316443561</v>
      </c>
      <c r="T30" s="35">
        <f t="shared" si="6"/>
        <v>0.230076310099528</v>
      </c>
      <c r="U30" s="35">
        <f t="shared" si="6"/>
        <v>0.22311601866283559</v>
      </c>
      <c r="V30" s="35">
        <f t="shared" si="6"/>
        <v>0.26036170488978883</v>
      </c>
      <c r="W30" s="35">
        <f t="shared" si="6"/>
        <v>0.24783355311238542</v>
      </c>
      <c r="X30" s="35">
        <f t="shared" si="6"/>
        <v>0.23533690894519466</v>
      </c>
      <c r="Y30" s="35">
        <f t="shared" si="6"/>
        <v>0.22305404133227347</v>
      </c>
      <c r="Z30" s="35">
        <f t="shared" si="6"/>
        <v>0.21076950666749816</v>
      </c>
      <c r="AA30" s="36">
        <f t="shared" si="6"/>
        <v>0.19852739224593741</v>
      </c>
    </row>
    <row r="31" spans="1:2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</sheetData>
  <pageMargins left="0.5" right="0.5" top="0.5" bottom="0.25" header="0.5" footer="0.5"/>
  <pageSetup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>2013-03-11T03:00:00+00:00</IR_Filling_Dat>
    <Owner xmlns="92ec314d-4c9c-4dd9-83ac-31caef74aaef">
      <UserInfo>
        <DisplayName>WOOD, TIM</DisplayName>
        <AccountId>77</AccountId>
        <AccountType/>
      </UserInfo>
    </Owner>
    <IR_Responder xmlns="92ec314d-4c9c-4dd9-83ac-31caef74aaef" xsi:nil="true"/>
    <IR_Writer xmlns="92ec314d-4c9c-4dd9-83ac-31caef74aaef">
      <UserInfo>
        <DisplayName>PECURICA, DRAGAN</DisplayName>
        <AccountId>95</AccountId>
        <AccountType/>
      </UserInfo>
    </IR_Writer>
    <IR_Received_Date xmlns="92ec314d-4c9c-4dd9-83ac-31caef74aaef">2013-02-25T04:00:00+00:00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12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4PP4YDNXZNSS-11-2175</_dlc_DocId>
    <_dlc_DocIdUrl xmlns="b4991c62-42bd-42ea-b7fe-769c41f8ce12">
      <Url>http://companies.emera.com/emera/ENLReg/_layouts/DocIdRedir.aspx?ID=4PP4YDNXZNSS-11-2175</Url>
      <Description>4PP4YDNXZNSS-11-2175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839A6-218E-441E-9489-90306A583A1E}"/>
</file>

<file path=customXml/itemProps2.xml><?xml version="1.0" encoding="utf-8"?>
<ds:datastoreItem xmlns:ds="http://schemas.openxmlformats.org/officeDocument/2006/customXml" ds:itemID="{D8A86195-5306-45E9-9F7A-77465BC2A079}"/>
</file>

<file path=customXml/itemProps3.xml><?xml version="1.0" encoding="utf-8"?>
<ds:datastoreItem xmlns:ds="http://schemas.openxmlformats.org/officeDocument/2006/customXml" ds:itemID="{F7109FDB-A3D6-4DE5-AF10-7A8A79802D7C}"/>
</file>

<file path=customXml/itemProps4.xml><?xml version="1.0" encoding="utf-8"?>
<ds:datastoreItem xmlns:ds="http://schemas.openxmlformats.org/officeDocument/2006/customXml" ds:itemID="{5EAE1063-E6C3-4639-8778-A75AAA2248A7}"/>
</file>

<file path=customXml/itemProps5.xml><?xml version="1.0" encoding="utf-8"?>
<ds:datastoreItem xmlns:ds="http://schemas.openxmlformats.org/officeDocument/2006/customXml" ds:itemID="{7EB2E4EF-6F1B-4322-A2A2-7B26E6624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ML Low Load</vt:lpstr>
      <vt:lpstr>OI Low Load</vt:lpstr>
      <vt:lpstr>Wind Low Load</vt:lpstr>
      <vt:lpstr>ML Base Load</vt:lpstr>
      <vt:lpstr>OI Base Load</vt:lpstr>
      <vt:lpstr>Wind Base Load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MYATT, LANA</cp:lastModifiedBy>
  <cp:lastPrinted>2013-03-04T13:49:12Z</cp:lastPrinted>
  <dcterms:created xsi:type="dcterms:W3CDTF">2013-03-02T15:07:02Z</dcterms:created>
  <dcterms:modified xsi:type="dcterms:W3CDTF">2013-03-04T13:49:16Z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7f9498f4-889b-4774-a380-43d44a70c23f</vt:lpwstr>
  </property>
  <property fmtid="{D5CDD505-2E9C-101B-9397-08002B2CF9AE}" pid="4" name="MetadataSecurityLog">
    <vt:lpwstr>&lt;Log Date="-8588386692776148811" Reason="ItemUpdated" Error=""&gt;&lt;Rule Message="" Name="PM" /&gt;&lt;/Log&gt;</vt:lpwstr>
  </property>
  <property fmtid="{D5CDD505-2E9C-101B-9397-08002B2CF9AE}" pid="5" name="Order">
    <vt:r8>217500</vt:r8>
  </property>
</Properties>
</file>