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7365" windowWidth="19215" windowHeight="1395" tabRatio="773" firstSheet="4" activeTab="8"/>
  </bookViews>
  <sheets>
    <sheet name="Figure 4-4" sheetId="29" r:id="rId1"/>
    <sheet name="ML Base Load Surplus Energy" sheetId="30" r:id="rId2"/>
    <sheet name="Surplus Energy by Month" sheetId="32" r:id="rId3"/>
    <sheet name="ESAI - Q3 - Low Case" sheetId="20" r:id="rId4"/>
    <sheet name="ESAI - Q3 - Base Case" sheetId="21" r:id="rId5"/>
    <sheet name="ESAI - Q3 - High Case" sheetId="22" r:id="rId6"/>
    <sheet name="Purchases from Market - Low" sheetId="24" r:id="rId7"/>
    <sheet name="Purchases from Market - Base" sheetId="25" r:id="rId8"/>
    <sheet name="Purchases from Market - High" sheetId="9" r:id="rId9"/>
  </sheets>
  <externalReferences>
    <externalReference r:id="rId10"/>
    <externalReference r:id="rId11"/>
    <externalReference r:id="rId12"/>
  </externalReferences>
  <definedNames>
    <definedName name="_Alt1">[1]Control!$M$6</definedName>
    <definedName name="_Alt2">[1]Control!$P$6</definedName>
    <definedName name="_Alt3">[1]Control!$S$6</definedName>
    <definedName name="_Alt4">[1]Control!$V$6</definedName>
    <definedName name="_Alt5">[1]Control!$Y$6</definedName>
    <definedName name="_del2015">[2]Energy!$C$82</definedName>
    <definedName name="_del2016">[2]Energy!$C$83</definedName>
    <definedName name="_Fill" localSheetId="1" hidden="1">#REF!</definedName>
    <definedName name="_Fill" localSheetId="7" hidden="1">#REF!</definedName>
    <definedName name="_Fill" localSheetId="6" hidden="1">#REF!</definedName>
    <definedName name="_Fill" hidden="1">#REF!</definedName>
    <definedName name="_Key1" localSheetId="1" hidden="1">#REF!</definedName>
    <definedName name="_Key1" localSheetId="7" hidden="1">#REF!</definedName>
    <definedName name="_Key1" localSheetId="6" hidden="1">#REF!</definedName>
    <definedName name="_Key1" hidden="1">#REF!</definedName>
    <definedName name="_Key2" localSheetId="1" hidden="1">#REF!</definedName>
    <definedName name="_Key2" localSheetId="7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7" hidden="1">#REF!</definedName>
    <definedName name="_Sort" localSheetId="6" hidden="1">#REF!</definedName>
    <definedName name="_Sort" hidden="1">#REF!</definedName>
    <definedName name="AnnualTrips">[1]Control!$D$30</definedName>
    <definedName name="BookYrs">[1]Control!$D$34</definedName>
    <definedName name="catchup">[2]Energy!$D$84</definedName>
    <definedName name="CostAdmin">[1]Control!$F$21</definedName>
    <definedName name="CostCover">[1]Control!$F$11</definedName>
    <definedName name="CostImplode">[1]Control!$F$20</definedName>
    <definedName name="delannual">[2]Energy!$C$84</definedName>
    <definedName name="DiscRate">[1]Control!$D$31</definedName>
    <definedName name="FilterCost">[1]Control!$F$16</definedName>
    <definedName name="ForEx" localSheetId="1">'[3]Purchases from Market - High'!$B$325</definedName>
    <definedName name="ForEx" localSheetId="7">'Purchases from Market - Base'!$B$325</definedName>
    <definedName name="ForEx" localSheetId="6">'Purchases from Market - Low'!$B$325</definedName>
    <definedName name="ForEx">'Purchases from Market - High'!$B$325</definedName>
    <definedName name="Hatches">[1]Control!$D$29</definedName>
    <definedName name="ImpCostIn">[1]Control!$B$50</definedName>
    <definedName name="ImpCostTable">[1]RepairCost!$D$38:$E$57</definedName>
    <definedName name="Implosions">[1]Control!$F$14</definedName>
    <definedName name="Inflation">[1]Control!$F$23</definedName>
    <definedName name="lastyear">[2]Energy!$C$85</definedName>
    <definedName name="NPV">[1]CALC!$B$35</definedName>
    <definedName name="NumberCars">[1]Control!$D$26</definedName>
    <definedName name="p3amt">[2]Assumptions!$E$2</definedName>
    <definedName name="p3date">[2]Assumptions!$F$2</definedName>
    <definedName name="_xlnm.Print_Area" localSheetId="4">'ESAI - Q3 - Base Case'!$A$5:$J$343</definedName>
    <definedName name="_xlnm.Print_Area" localSheetId="5">'ESAI - Q3 - High Case'!$A$5:$J$343</definedName>
    <definedName name="_xlnm.Print_Area" localSheetId="3">'ESAI - Q3 - Low Case'!$A$5:$J$343</definedName>
    <definedName name="_xlnm.Print_Area" localSheetId="0">'Figure 4-4'!$A$1:$Y$35</definedName>
    <definedName name="_xlnm.Print_Area" localSheetId="1">'ML Base Load Surplus Energy'!$A$1:$F$29</definedName>
    <definedName name="_xlnm.Print_Area" localSheetId="7">'Purchases from Market - Base'!$A$8:$T$325</definedName>
    <definedName name="_xlnm.Print_Area" localSheetId="8">'Purchases from Market - High'!$A$8:$T$325</definedName>
    <definedName name="_xlnm.Print_Area" localSheetId="6">'Purchases from Market - Low'!$A$8:$T$325</definedName>
    <definedName name="_xlnm.Print_Area" localSheetId="2">'Surplus Energy by Month'!$B$1:$AA$53</definedName>
    <definedName name="_xlnm.Print_Titles" localSheetId="4">'ESAI - Q3 - Base Case'!$1:$4</definedName>
    <definedName name="_xlnm.Print_Titles" localSheetId="5">'ESAI - Q3 - High Case'!$1:$4</definedName>
    <definedName name="_xlnm.Print_Titles" localSheetId="3">'ESAI - Q3 - Low Case'!$1:$4</definedName>
    <definedName name="_xlnm.Print_Titles" localSheetId="0">'Figure 4-4'!$A:$A</definedName>
    <definedName name="_xlnm.Print_Titles" localSheetId="7">'Purchases from Market - Base'!$1:$7</definedName>
    <definedName name="_xlnm.Print_Titles" localSheetId="8">'Purchases from Market - High'!$1:$7</definedName>
    <definedName name="_xlnm.Print_Titles" localSheetId="6">'Purchases from Market - Low'!$1:$6</definedName>
    <definedName name="_xlnm.Print_Titles" localSheetId="2">'Surplus Energy by Month'!$A:$A</definedName>
    <definedName name="ProjName">[1]Control!$B$1</definedName>
    <definedName name="sencount" hidden="1">1</definedName>
    <definedName name="ShowerCost">[1]Control!$F$18</definedName>
    <definedName name="Strategy">[1]Control!$B$41</definedName>
    <definedName name="TaxRate">[1]Control!$D$32</definedName>
    <definedName name="VerDate">[1]RevRecord!$D$1</definedName>
    <definedName name="VersionNum">[1]RevRecord!$D$2</definedName>
    <definedName name="wacc">[2]Assumptions!$D$6</definedName>
    <definedName name="WaterCost">[1]Control!$F$22</definedName>
    <definedName name="WaterRwk">[1]Control!$F$15</definedName>
    <definedName name="Year">[1]CALC!$B$3:$U$3</definedName>
    <definedName name="Year1">[1]Control!$D$33</definedName>
    <definedName name="ZZDECTAB">"X"</definedName>
  </definedNames>
  <calcPr calcId="145621" iterate="1"/>
</workbook>
</file>

<file path=xl/calcChain.xml><?xml version="1.0" encoding="utf-8"?>
<calcChain xmlns="http://schemas.openxmlformats.org/spreadsheetml/2006/main">
  <c r="B11" i="29" l="1"/>
  <c r="B12" i="29" l="1"/>
  <c r="B10" i="29"/>
  <c r="B43" i="29" l="1" a="1"/>
  <c r="B43" i="29" s="1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Y15" i="29"/>
  <c r="Y17" i="29" s="1"/>
  <c r="X15" i="29"/>
  <c r="X17" i="29" s="1"/>
  <c r="W15" i="29"/>
  <c r="W17" i="29" s="1"/>
  <c r="V15" i="29"/>
  <c r="V17" i="29" s="1"/>
  <c r="U15" i="29"/>
  <c r="U17" i="29" s="1"/>
  <c r="T15" i="29"/>
  <c r="T17" i="29" s="1"/>
  <c r="S15" i="29"/>
  <c r="S17" i="29" s="1"/>
  <c r="R15" i="29"/>
  <c r="R17" i="29" s="1"/>
  <c r="Q15" i="29"/>
  <c r="Q17" i="29" s="1"/>
  <c r="P15" i="29"/>
  <c r="P17" i="29" s="1"/>
  <c r="O15" i="29"/>
  <c r="O17" i="29" s="1"/>
  <c r="N15" i="29"/>
  <c r="N17" i="29" s="1"/>
  <c r="M15" i="29"/>
  <c r="M17" i="29" s="1"/>
  <c r="L15" i="29"/>
  <c r="L17" i="29" s="1"/>
  <c r="K15" i="29"/>
  <c r="K17" i="29" s="1"/>
  <c r="J15" i="29"/>
  <c r="J17" i="29" s="1"/>
  <c r="I15" i="29"/>
  <c r="I17" i="29" s="1"/>
  <c r="H15" i="29"/>
  <c r="H17" i="29" s="1"/>
  <c r="G15" i="29"/>
  <c r="G17" i="29" s="1"/>
  <c r="F15" i="29"/>
  <c r="F17" i="29" s="1"/>
  <c r="E15" i="29"/>
  <c r="E17" i="29" s="1"/>
  <c r="D15" i="29"/>
  <c r="D17" i="29" s="1"/>
  <c r="C15" i="29"/>
  <c r="C17" i="29" s="1"/>
  <c r="B16" i="29"/>
  <c r="B15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C43" i="29" a="1"/>
  <c r="C12" i="29"/>
  <c r="C11" i="29"/>
  <c r="C10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B7" i="29"/>
  <c r="B17" i="29" l="1"/>
  <c r="D43" i="29" s="1" a="1"/>
  <c r="D60" i="29" s="1"/>
  <c r="C43" i="29"/>
  <c r="C66" i="29"/>
  <c r="C50" i="29"/>
  <c r="C57" i="29"/>
  <c r="C56" i="29"/>
  <c r="C52" i="29"/>
  <c r="C55" i="29"/>
  <c r="C62" i="29"/>
  <c r="C46" i="29"/>
  <c r="C53" i="29"/>
  <c r="C44" i="29"/>
  <c r="C48" i="29"/>
  <c r="C51" i="29"/>
  <c r="C58" i="29"/>
  <c r="C65" i="29"/>
  <c r="C49" i="29"/>
  <c r="C64" i="29"/>
  <c r="C63" i="29"/>
  <c r="C47" i="29"/>
  <c r="C54" i="29"/>
  <c r="C61" i="29"/>
  <c r="C45" i="29"/>
  <c r="C60" i="29"/>
  <c r="C59" i="29"/>
  <c r="B58" i="29"/>
  <c r="B46" i="29"/>
  <c r="B65" i="29"/>
  <c r="B61" i="29"/>
  <c r="B57" i="29"/>
  <c r="B53" i="29"/>
  <c r="B49" i="29"/>
  <c r="B45" i="29"/>
  <c r="B66" i="29"/>
  <c r="B54" i="29"/>
  <c r="B64" i="29"/>
  <c r="B60" i="29"/>
  <c r="B56" i="29"/>
  <c r="B52" i="29"/>
  <c r="B48" i="29"/>
  <c r="B44" i="29"/>
  <c r="B62" i="29"/>
  <c r="B50" i="29"/>
  <c r="B63" i="29"/>
  <c r="B59" i="29"/>
  <c r="B55" i="29"/>
  <c r="B51" i="29"/>
  <c r="B47" i="29"/>
  <c r="B16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B33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B35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S35" i="32"/>
  <c r="T35" i="32"/>
  <c r="U35" i="32"/>
  <c r="V35" i="32"/>
  <c r="W35" i="32"/>
  <c r="X35" i="32"/>
  <c r="Y35" i="32"/>
  <c r="Z35" i="32"/>
  <c r="AA35" i="32"/>
  <c r="B53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P53" i="32"/>
  <c r="Q53" i="32"/>
  <c r="R53" i="32"/>
  <c r="S53" i="32"/>
  <c r="T53" i="32"/>
  <c r="U53" i="32"/>
  <c r="V53" i="32"/>
  <c r="W53" i="32"/>
  <c r="X53" i="32"/>
  <c r="Y53" i="32"/>
  <c r="Z53" i="32"/>
  <c r="AA53" i="32"/>
  <c r="D63" i="29" l="1"/>
  <c r="D65" i="29"/>
  <c r="D50" i="29"/>
  <c r="D66" i="29"/>
  <c r="D58" i="29"/>
  <c r="D45" i="29"/>
  <c r="D49" i="29"/>
  <c r="D57" i="29"/>
  <c r="D48" i="29"/>
  <c r="D51" i="29"/>
  <c r="D53" i="29"/>
  <c r="D56" i="29"/>
  <c r="D59" i="29"/>
  <c r="D61" i="29"/>
  <c r="D64" i="29"/>
  <c r="D54" i="29"/>
  <c r="D46" i="29"/>
  <c r="D62" i="29"/>
  <c r="D44" i="29"/>
  <c r="D43" i="29"/>
  <c r="D47" i="29"/>
  <c r="D52" i="29"/>
  <c r="D55" i="29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C16" i="21" l="1"/>
  <c r="C15" i="21"/>
  <c r="C14" i="21"/>
  <c r="C13" i="21"/>
  <c r="C12" i="21"/>
  <c r="C11" i="21"/>
  <c r="C10" i="21"/>
  <c r="C9" i="21"/>
  <c r="C8" i="21"/>
  <c r="C7" i="21"/>
  <c r="C6" i="21"/>
  <c r="G79" i="9" l="1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D314" i="25"/>
  <c r="D317" i="25" s="1"/>
  <c r="I287" i="25" s="1"/>
  <c r="D313" i="25"/>
  <c r="D316" i="25" s="1"/>
  <c r="D288" i="25" s="1"/>
  <c r="D287" i="25"/>
  <c r="I286" i="25"/>
  <c r="D285" i="25"/>
  <c r="I284" i="25"/>
  <c r="D283" i="25"/>
  <c r="I282" i="25"/>
  <c r="D281" i="25"/>
  <c r="I280" i="25"/>
  <c r="D279" i="25"/>
  <c r="I278" i="25"/>
  <c r="D277" i="25"/>
  <c r="I276" i="25"/>
  <c r="D275" i="25"/>
  <c r="I274" i="25"/>
  <c r="D273" i="25"/>
  <c r="I272" i="25"/>
  <c r="D271" i="25"/>
  <c r="I270" i="25"/>
  <c r="D270" i="25"/>
  <c r="I269" i="25"/>
  <c r="D269" i="25"/>
  <c r="I268" i="25"/>
  <c r="D268" i="25"/>
  <c r="I267" i="25"/>
  <c r="D267" i="25"/>
  <c r="I266" i="25"/>
  <c r="D266" i="25"/>
  <c r="I265" i="25"/>
  <c r="D265" i="25"/>
  <c r="I264" i="25"/>
  <c r="D264" i="25"/>
  <c r="I263" i="25"/>
  <c r="D263" i="25"/>
  <c r="I262" i="25"/>
  <c r="D262" i="25"/>
  <c r="I261" i="25"/>
  <c r="D261" i="25"/>
  <c r="I260" i="25"/>
  <c r="D260" i="25"/>
  <c r="I259" i="25"/>
  <c r="D259" i="25"/>
  <c r="I258" i="25"/>
  <c r="D258" i="25"/>
  <c r="I257" i="25"/>
  <c r="D257" i="25"/>
  <c r="I256" i="25"/>
  <c r="D256" i="25"/>
  <c r="I255" i="25"/>
  <c r="D255" i="25"/>
  <c r="I254" i="25"/>
  <c r="D254" i="25"/>
  <c r="I253" i="25"/>
  <c r="D253" i="25"/>
  <c r="I252" i="25"/>
  <c r="D252" i="25"/>
  <c r="I251" i="25"/>
  <c r="D251" i="25"/>
  <c r="I250" i="25"/>
  <c r="D250" i="25"/>
  <c r="I249" i="25"/>
  <c r="D249" i="25"/>
  <c r="I248" i="25"/>
  <c r="D248" i="25"/>
  <c r="I247" i="25"/>
  <c r="D247" i="25"/>
  <c r="I246" i="25"/>
  <c r="D246" i="25"/>
  <c r="I245" i="25"/>
  <c r="D245" i="25"/>
  <c r="I244" i="25"/>
  <c r="D244" i="25"/>
  <c r="I243" i="25"/>
  <c r="D243" i="25"/>
  <c r="I242" i="25"/>
  <c r="D242" i="25"/>
  <c r="I241" i="25"/>
  <c r="D241" i="25"/>
  <c r="I240" i="25"/>
  <c r="D240" i="25"/>
  <c r="I239" i="25"/>
  <c r="D239" i="25"/>
  <c r="I238" i="25"/>
  <c r="D238" i="25"/>
  <c r="I237" i="25"/>
  <c r="D237" i="25"/>
  <c r="I236" i="25"/>
  <c r="D236" i="25"/>
  <c r="I235" i="25"/>
  <c r="D235" i="25"/>
  <c r="I234" i="25"/>
  <c r="D234" i="25"/>
  <c r="I233" i="25"/>
  <c r="D233" i="25"/>
  <c r="I232" i="25"/>
  <c r="D232" i="25"/>
  <c r="I231" i="25"/>
  <c r="D231" i="25"/>
  <c r="I230" i="25"/>
  <c r="D230" i="25"/>
  <c r="I229" i="25"/>
  <c r="D229" i="25"/>
  <c r="I228" i="25"/>
  <c r="D228" i="25"/>
  <c r="I227" i="25"/>
  <c r="D227" i="25"/>
  <c r="I226" i="25"/>
  <c r="D226" i="25"/>
  <c r="I225" i="25"/>
  <c r="D225" i="25"/>
  <c r="I224" i="25"/>
  <c r="D224" i="25"/>
  <c r="I223" i="25"/>
  <c r="D223" i="25"/>
  <c r="I222" i="25"/>
  <c r="D222" i="25"/>
  <c r="I221" i="25"/>
  <c r="D221" i="25"/>
  <c r="I220" i="25"/>
  <c r="D220" i="25"/>
  <c r="I219" i="25"/>
  <c r="D219" i="25"/>
  <c r="I218" i="25"/>
  <c r="D218" i="25"/>
  <c r="I217" i="25"/>
  <c r="D217" i="25"/>
  <c r="I216" i="25"/>
  <c r="D216" i="25"/>
  <c r="I215" i="25"/>
  <c r="D215" i="25"/>
  <c r="I214" i="25"/>
  <c r="D214" i="25"/>
  <c r="I213" i="25"/>
  <c r="D213" i="25"/>
  <c r="I212" i="25"/>
  <c r="D212" i="25"/>
  <c r="I211" i="25"/>
  <c r="D211" i="25"/>
  <c r="I210" i="25"/>
  <c r="D210" i="25"/>
  <c r="I209" i="25"/>
  <c r="D209" i="25"/>
  <c r="I208" i="25"/>
  <c r="D208" i="25"/>
  <c r="I207" i="25"/>
  <c r="D207" i="25"/>
  <c r="I206" i="25"/>
  <c r="D206" i="25"/>
  <c r="I205" i="25"/>
  <c r="D205" i="25"/>
  <c r="I204" i="25"/>
  <c r="D204" i="25"/>
  <c r="I203" i="25"/>
  <c r="D203" i="25"/>
  <c r="I202" i="25"/>
  <c r="D202" i="25"/>
  <c r="I201" i="25"/>
  <c r="D201" i="25"/>
  <c r="I200" i="25"/>
  <c r="D200" i="25"/>
  <c r="I199" i="25"/>
  <c r="D199" i="25"/>
  <c r="I198" i="25"/>
  <c r="D198" i="25"/>
  <c r="I197" i="25"/>
  <c r="D197" i="25"/>
  <c r="I196" i="25"/>
  <c r="D196" i="25"/>
  <c r="I195" i="25"/>
  <c r="D195" i="25"/>
  <c r="I194" i="25"/>
  <c r="D194" i="25"/>
  <c r="I193" i="25"/>
  <c r="D193" i="25"/>
  <c r="I192" i="25"/>
  <c r="D192" i="25"/>
  <c r="I191" i="25"/>
  <c r="D191" i="25"/>
  <c r="I190" i="25"/>
  <c r="D190" i="25"/>
  <c r="I189" i="25"/>
  <c r="D189" i="25"/>
  <c r="I188" i="25"/>
  <c r="D188" i="25"/>
  <c r="I187" i="25"/>
  <c r="D187" i="25"/>
  <c r="I186" i="25"/>
  <c r="D186" i="25"/>
  <c r="I185" i="25"/>
  <c r="D185" i="25"/>
  <c r="I184" i="25"/>
  <c r="D184" i="25"/>
  <c r="I183" i="25"/>
  <c r="D183" i="25"/>
  <c r="I182" i="25"/>
  <c r="D182" i="25"/>
  <c r="I181" i="25"/>
  <c r="D181" i="25"/>
  <c r="I180" i="25"/>
  <c r="D180" i="25"/>
  <c r="I179" i="25"/>
  <c r="D179" i="25"/>
  <c r="I178" i="25"/>
  <c r="D178" i="25"/>
  <c r="I177" i="25"/>
  <c r="D177" i="25"/>
  <c r="I176" i="25"/>
  <c r="D176" i="25"/>
  <c r="I175" i="25"/>
  <c r="D175" i="25"/>
  <c r="I174" i="25"/>
  <c r="D174" i="25"/>
  <c r="I173" i="25"/>
  <c r="D173" i="25"/>
  <c r="I172" i="25"/>
  <c r="D172" i="25"/>
  <c r="I171" i="25"/>
  <c r="D171" i="25"/>
  <c r="I170" i="25"/>
  <c r="D170" i="25"/>
  <c r="I169" i="25"/>
  <c r="D169" i="25"/>
  <c r="I168" i="25"/>
  <c r="D168" i="25"/>
  <c r="I167" i="25"/>
  <c r="D167" i="25"/>
  <c r="I166" i="25"/>
  <c r="D166" i="25"/>
  <c r="I165" i="25"/>
  <c r="D165" i="25"/>
  <c r="I164" i="25"/>
  <c r="D164" i="25"/>
  <c r="I163" i="25"/>
  <c r="D163" i="25"/>
  <c r="I162" i="25"/>
  <c r="D162" i="25"/>
  <c r="I161" i="25"/>
  <c r="D161" i="25"/>
  <c r="I160" i="25"/>
  <c r="D160" i="25"/>
  <c r="I159" i="25"/>
  <c r="D159" i="25"/>
  <c r="I158" i="25"/>
  <c r="D158" i="25"/>
  <c r="I157" i="25"/>
  <c r="D157" i="25"/>
  <c r="I156" i="25"/>
  <c r="D156" i="25"/>
  <c r="I155" i="25"/>
  <c r="D155" i="25"/>
  <c r="I154" i="25"/>
  <c r="D154" i="25"/>
  <c r="I153" i="25"/>
  <c r="D153" i="25"/>
  <c r="I152" i="25"/>
  <c r="D152" i="25"/>
  <c r="I151" i="25"/>
  <c r="D151" i="25"/>
  <c r="I150" i="25"/>
  <c r="D150" i="25"/>
  <c r="I149" i="25"/>
  <c r="D149" i="25"/>
  <c r="I148" i="25"/>
  <c r="D148" i="25"/>
  <c r="I147" i="25"/>
  <c r="D147" i="25"/>
  <c r="I146" i="25"/>
  <c r="D146" i="25"/>
  <c r="I145" i="25"/>
  <c r="D145" i="25"/>
  <c r="I144" i="25"/>
  <c r="D144" i="25"/>
  <c r="I143" i="25"/>
  <c r="D143" i="25"/>
  <c r="I142" i="25"/>
  <c r="D142" i="25"/>
  <c r="I141" i="25"/>
  <c r="D141" i="25"/>
  <c r="I140" i="25"/>
  <c r="D140" i="25"/>
  <c r="I139" i="25"/>
  <c r="D139" i="25"/>
  <c r="I138" i="25"/>
  <c r="D138" i="25"/>
  <c r="I137" i="25"/>
  <c r="D137" i="25"/>
  <c r="I136" i="25"/>
  <c r="D136" i="25"/>
  <c r="I135" i="25"/>
  <c r="D135" i="25"/>
  <c r="I134" i="25"/>
  <c r="D134" i="25"/>
  <c r="I133" i="25"/>
  <c r="D133" i="25"/>
  <c r="I132" i="25"/>
  <c r="D132" i="25"/>
  <c r="I131" i="25"/>
  <c r="D131" i="25"/>
  <c r="I130" i="25"/>
  <c r="D130" i="25"/>
  <c r="I129" i="25"/>
  <c r="D129" i="25"/>
  <c r="I128" i="25"/>
  <c r="D128" i="25"/>
  <c r="I127" i="25"/>
  <c r="D127" i="25"/>
  <c r="I126" i="25"/>
  <c r="D126" i="25"/>
  <c r="I125" i="25"/>
  <c r="D125" i="25"/>
  <c r="I124" i="25"/>
  <c r="D124" i="25"/>
  <c r="I123" i="25"/>
  <c r="D123" i="25"/>
  <c r="I122" i="25"/>
  <c r="D122" i="25"/>
  <c r="I121" i="25"/>
  <c r="D121" i="25"/>
  <c r="I120" i="25"/>
  <c r="D120" i="25"/>
  <c r="I119" i="25"/>
  <c r="D119" i="25"/>
  <c r="I118" i="25"/>
  <c r="D118" i="25"/>
  <c r="I117" i="25"/>
  <c r="D117" i="25"/>
  <c r="I116" i="25"/>
  <c r="D116" i="25"/>
  <c r="I115" i="25"/>
  <c r="D115" i="25"/>
  <c r="I114" i="25"/>
  <c r="D114" i="25"/>
  <c r="I113" i="25"/>
  <c r="D113" i="25"/>
  <c r="I112" i="25"/>
  <c r="D112" i="25"/>
  <c r="I111" i="25"/>
  <c r="D111" i="25"/>
  <c r="I110" i="25"/>
  <c r="D110" i="25"/>
  <c r="I109" i="25"/>
  <c r="D109" i="25"/>
  <c r="I108" i="25"/>
  <c r="D108" i="25"/>
  <c r="I107" i="25"/>
  <c r="D107" i="25"/>
  <c r="I106" i="25"/>
  <c r="D106" i="25"/>
  <c r="I105" i="25"/>
  <c r="D105" i="25"/>
  <c r="I104" i="25"/>
  <c r="D104" i="25"/>
  <c r="I103" i="25"/>
  <c r="D103" i="25"/>
  <c r="I102" i="25"/>
  <c r="D102" i="25"/>
  <c r="I101" i="25"/>
  <c r="D101" i="25"/>
  <c r="I100" i="25"/>
  <c r="D100" i="25"/>
  <c r="I99" i="25"/>
  <c r="D99" i="25"/>
  <c r="I98" i="25"/>
  <c r="D98" i="25"/>
  <c r="I97" i="25"/>
  <c r="D97" i="25"/>
  <c r="I96" i="25"/>
  <c r="D96" i="25"/>
  <c r="I95" i="25"/>
  <c r="D95" i="25"/>
  <c r="I94" i="25"/>
  <c r="D94" i="25"/>
  <c r="I93" i="25"/>
  <c r="D93" i="25"/>
  <c r="I92" i="25"/>
  <c r="D92" i="25"/>
  <c r="I91" i="25"/>
  <c r="D91" i="25"/>
  <c r="I90" i="25"/>
  <c r="D90" i="25"/>
  <c r="I89" i="25"/>
  <c r="D89" i="25"/>
  <c r="I88" i="25"/>
  <c r="D88" i="25"/>
  <c r="I87" i="25"/>
  <c r="D87" i="25"/>
  <c r="I86" i="25"/>
  <c r="D86" i="25"/>
  <c r="I85" i="25"/>
  <c r="D85" i="25"/>
  <c r="I84" i="25"/>
  <c r="D84" i="25"/>
  <c r="I83" i="25"/>
  <c r="D83" i="25"/>
  <c r="I82" i="25"/>
  <c r="D82" i="25"/>
  <c r="I81" i="25"/>
  <c r="D81" i="25"/>
  <c r="I80" i="25"/>
  <c r="D80" i="25"/>
  <c r="I79" i="25"/>
  <c r="G79" i="25"/>
  <c r="D79" i="25"/>
  <c r="B79" i="25"/>
  <c r="C79" i="25" s="1"/>
  <c r="I78" i="25"/>
  <c r="G78" i="25"/>
  <c r="D78" i="25"/>
  <c r="B78" i="25"/>
  <c r="C78" i="25" s="1"/>
  <c r="E78" i="25" s="1"/>
  <c r="I77" i="25"/>
  <c r="G77" i="25"/>
  <c r="D77" i="25"/>
  <c r="B77" i="25"/>
  <c r="C77" i="25" s="1"/>
  <c r="I76" i="25"/>
  <c r="G76" i="25"/>
  <c r="D76" i="25"/>
  <c r="B76" i="25"/>
  <c r="C76" i="25" s="1"/>
  <c r="I75" i="25"/>
  <c r="G75" i="25"/>
  <c r="D75" i="25"/>
  <c r="B75" i="25"/>
  <c r="C75" i="25" s="1"/>
  <c r="I74" i="25"/>
  <c r="G74" i="25"/>
  <c r="D74" i="25"/>
  <c r="B74" i="25"/>
  <c r="C74" i="25" s="1"/>
  <c r="I73" i="25"/>
  <c r="G73" i="25"/>
  <c r="D73" i="25"/>
  <c r="B73" i="25"/>
  <c r="C73" i="25" s="1"/>
  <c r="I72" i="25"/>
  <c r="G72" i="25"/>
  <c r="D72" i="25"/>
  <c r="B72" i="25"/>
  <c r="C72" i="25" s="1"/>
  <c r="I71" i="25"/>
  <c r="G71" i="25"/>
  <c r="D71" i="25"/>
  <c r="B71" i="25"/>
  <c r="C71" i="25" s="1"/>
  <c r="I70" i="25"/>
  <c r="G70" i="25"/>
  <c r="D70" i="25"/>
  <c r="B70" i="25"/>
  <c r="C70" i="25" s="1"/>
  <c r="I69" i="25"/>
  <c r="G69" i="25"/>
  <c r="D69" i="25"/>
  <c r="B69" i="25"/>
  <c r="C69" i="25" s="1"/>
  <c r="I68" i="25"/>
  <c r="G68" i="25"/>
  <c r="D68" i="25"/>
  <c r="B68" i="25"/>
  <c r="C68" i="25" s="1"/>
  <c r="I67" i="25"/>
  <c r="G67" i="25"/>
  <c r="D67" i="25"/>
  <c r="B67" i="25"/>
  <c r="C67" i="25" s="1"/>
  <c r="I66" i="25"/>
  <c r="G66" i="25"/>
  <c r="D66" i="25"/>
  <c r="B66" i="25"/>
  <c r="C66" i="25" s="1"/>
  <c r="I65" i="25"/>
  <c r="G65" i="25"/>
  <c r="D65" i="25"/>
  <c r="B65" i="25"/>
  <c r="C65" i="25" s="1"/>
  <c r="I64" i="25"/>
  <c r="G64" i="25"/>
  <c r="D64" i="25"/>
  <c r="B64" i="25"/>
  <c r="C64" i="25" s="1"/>
  <c r="I63" i="25"/>
  <c r="G63" i="25"/>
  <c r="D63" i="25"/>
  <c r="B63" i="25"/>
  <c r="C63" i="25" s="1"/>
  <c r="I62" i="25"/>
  <c r="G62" i="25"/>
  <c r="D62" i="25"/>
  <c r="B62" i="25"/>
  <c r="C62" i="25" s="1"/>
  <c r="I61" i="25"/>
  <c r="G61" i="25"/>
  <c r="D61" i="25"/>
  <c r="B61" i="25"/>
  <c r="C61" i="25" s="1"/>
  <c r="I60" i="25"/>
  <c r="G60" i="25"/>
  <c r="D60" i="25"/>
  <c r="B60" i="25"/>
  <c r="C60" i="25" s="1"/>
  <c r="I59" i="25"/>
  <c r="G59" i="25"/>
  <c r="D59" i="25"/>
  <c r="B59" i="25"/>
  <c r="C59" i="25" s="1"/>
  <c r="I58" i="25"/>
  <c r="G58" i="25"/>
  <c r="D58" i="25"/>
  <c r="B58" i="25"/>
  <c r="C58" i="25" s="1"/>
  <c r="I57" i="25"/>
  <c r="G57" i="25"/>
  <c r="D57" i="25"/>
  <c r="B57" i="25"/>
  <c r="C57" i="25" s="1"/>
  <c r="I56" i="25"/>
  <c r="G56" i="25"/>
  <c r="D56" i="25"/>
  <c r="B56" i="25"/>
  <c r="C56" i="25" s="1"/>
  <c r="I55" i="25"/>
  <c r="G55" i="25"/>
  <c r="D55" i="25"/>
  <c r="B55" i="25"/>
  <c r="C55" i="25" s="1"/>
  <c r="I54" i="25"/>
  <c r="G54" i="25"/>
  <c r="D54" i="25"/>
  <c r="B54" i="25"/>
  <c r="C54" i="25" s="1"/>
  <c r="I53" i="25"/>
  <c r="G53" i="25"/>
  <c r="D53" i="25"/>
  <c r="B53" i="25"/>
  <c r="C53" i="25" s="1"/>
  <c r="I52" i="25"/>
  <c r="G52" i="25"/>
  <c r="D52" i="25"/>
  <c r="B52" i="25"/>
  <c r="C52" i="25" s="1"/>
  <c r="I51" i="25"/>
  <c r="G51" i="25"/>
  <c r="D51" i="25"/>
  <c r="B51" i="25"/>
  <c r="C51" i="25" s="1"/>
  <c r="I50" i="25"/>
  <c r="G50" i="25"/>
  <c r="Q50" i="25" s="1"/>
  <c r="R50" i="25" s="1"/>
  <c r="T50" i="25" s="1"/>
  <c r="D50" i="25"/>
  <c r="B50" i="25"/>
  <c r="C50" i="25" s="1"/>
  <c r="I49" i="25"/>
  <c r="G49" i="25"/>
  <c r="H49" i="25" s="1"/>
  <c r="D49" i="25"/>
  <c r="B49" i="25"/>
  <c r="C49" i="25" s="1"/>
  <c r="I48" i="25"/>
  <c r="G48" i="25"/>
  <c r="Q48" i="25" s="1"/>
  <c r="R48" i="25" s="1"/>
  <c r="T48" i="25" s="1"/>
  <c r="D48" i="25"/>
  <c r="B48" i="25"/>
  <c r="L48" i="25" s="1"/>
  <c r="M48" i="25" s="1"/>
  <c r="O48" i="25" s="1"/>
  <c r="I47" i="25"/>
  <c r="G47" i="25"/>
  <c r="Q47" i="25" s="1"/>
  <c r="R47" i="25" s="1"/>
  <c r="T47" i="25" s="1"/>
  <c r="D47" i="25"/>
  <c r="B47" i="25"/>
  <c r="C47" i="25" s="1"/>
  <c r="I46" i="25"/>
  <c r="G46" i="25"/>
  <c r="H46" i="25" s="1"/>
  <c r="D46" i="25"/>
  <c r="B46" i="25"/>
  <c r="C46" i="25" s="1"/>
  <c r="I45" i="25"/>
  <c r="G45" i="25"/>
  <c r="Q45" i="25" s="1"/>
  <c r="R45" i="25" s="1"/>
  <c r="T45" i="25" s="1"/>
  <c r="D45" i="25"/>
  <c r="B45" i="25"/>
  <c r="C45" i="25" s="1"/>
  <c r="I44" i="25"/>
  <c r="G44" i="25"/>
  <c r="H44" i="25" s="1"/>
  <c r="D44" i="25"/>
  <c r="B44" i="25"/>
  <c r="C44" i="25" s="1"/>
  <c r="I43" i="25"/>
  <c r="G43" i="25"/>
  <c r="Q43" i="25" s="1"/>
  <c r="R43" i="25" s="1"/>
  <c r="T43" i="25" s="1"/>
  <c r="D43" i="25"/>
  <c r="B43" i="25"/>
  <c r="C43" i="25" s="1"/>
  <c r="I42" i="25"/>
  <c r="G42" i="25"/>
  <c r="H42" i="25" s="1"/>
  <c r="D42" i="25"/>
  <c r="B42" i="25"/>
  <c r="C42" i="25" s="1"/>
  <c r="I41" i="25"/>
  <c r="G41" i="25"/>
  <c r="Q41" i="25" s="1"/>
  <c r="R41" i="25" s="1"/>
  <c r="T41" i="25" s="1"/>
  <c r="D41" i="25"/>
  <c r="B41" i="25"/>
  <c r="C41" i="25" s="1"/>
  <c r="I40" i="25"/>
  <c r="G40" i="25"/>
  <c r="H40" i="25" s="1"/>
  <c r="D40" i="25"/>
  <c r="B40" i="25"/>
  <c r="C40" i="25" s="1"/>
  <c r="I39" i="25"/>
  <c r="G39" i="25"/>
  <c r="Q39" i="25" s="1"/>
  <c r="R39" i="25" s="1"/>
  <c r="T39" i="25" s="1"/>
  <c r="D39" i="25"/>
  <c r="B39" i="25"/>
  <c r="C39" i="25" s="1"/>
  <c r="I38" i="25"/>
  <c r="G38" i="25"/>
  <c r="H38" i="25" s="1"/>
  <c r="D38" i="25"/>
  <c r="B38" i="25"/>
  <c r="C38" i="25" s="1"/>
  <c r="I37" i="25"/>
  <c r="G37" i="25"/>
  <c r="Q37" i="25" s="1"/>
  <c r="R37" i="25" s="1"/>
  <c r="T37" i="25" s="1"/>
  <c r="D37" i="25"/>
  <c r="B37" i="25"/>
  <c r="C37" i="25" s="1"/>
  <c r="I36" i="25"/>
  <c r="G36" i="25"/>
  <c r="H36" i="25" s="1"/>
  <c r="D36" i="25"/>
  <c r="B36" i="25"/>
  <c r="C36" i="25" s="1"/>
  <c r="I35" i="25"/>
  <c r="G35" i="25"/>
  <c r="Q35" i="25" s="1"/>
  <c r="R35" i="25" s="1"/>
  <c r="T35" i="25" s="1"/>
  <c r="D35" i="25"/>
  <c r="B35" i="25"/>
  <c r="C35" i="25" s="1"/>
  <c r="I34" i="25"/>
  <c r="G34" i="25"/>
  <c r="H34" i="25" s="1"/>
  <c r="D34" i="25"/>
  <c r="B34" i="25"/>
  <c r="C34" i="25" s="1"/>
  <c r="I33" i="25"/>
  <c r="G33" i="25"/>
  <c r="Q33" i="25" s="1"/>
  <c r="R33" i="25" s="1"/>
  <c r="T33" i="25" s="1"/>
  <c r="D33" i="25"/>
  <c r="B33" i="25"/>
  <c r="C33" i="25" s="1"/>
  <c r="I32" i="25"/>
  <c r="G32" i="25"/>
  <c r="H32" i="25" s="1"/>
  <c r="D32" i="25"/>
  <c r="B32" i="25"/>
  <c r="C32" i="25" s="1"/>
  <c r="I31" i="25"/>
  <c r="G31" i="25"/>
  <c r="Q31" i="25" s="1"/>
  <c r="R31" i="25" s="1"/>
  <c r="T31" i="25" s="1"/>
  <c r="D31" i="25"/>
  <c r="B31" i="25"/>
  <c r="C31" i="25" s="1"/>
  <c r="I30" i="25"/>
  <c r="G30" i="25"/>
  <c r="H30" i="25" s="1"/>
  <c r="D30" i="25"/>
  <c r="B30" i="25"/>
  <c r="C30" i="25" s="1"/>
  <c r="I29" i="25"/>
  <c r="G29" i="25"/>
  <c r="Q29" i="25" s="1"/>
  <c r="R29" i="25" s="1"/>
  <c r="T29" i="25" s="1"/>
  <c r="D29" i="25"/>
  <c r="B29" i="25"/>
  <c r="C29" i="25" s="1"/>
  <c r="I28" i="25"/>
  <c r="G28" i="25"/>
  <c r="D28" i="25"/>
  <c r="B28" i="25"/>
  <c r="I27" i="25"/>
  <c r="G27" i="25"/>
  <c r="D27" i="25"/>
  <c r="B27" i="25"/>
  <c r="C27" i="25" s="1"/>
  <c r="I26" i="25"/>
  <c r="G26" i="25"/>
  <c r="D26" i="25"/>
  <c r="B26" i="25"/>
  <c r="C26" i="25" s="1"/>
  <c r="I25" i="25"/>
  <c r="G25" i="25"/>
  <c r="D25" i="25"/>
  <c r="B25" i="25"/>
  <c r="C25" i="25" s="1"/>
  <c r="I24" i="25"/>
  <c r="G24" i="25"/>
  <c r="D24" i="25"/>
  <c r="B24" i="25"/>
  <c r="C24" i="25" s="1"/>
  <c r="I23" i="25"/>
  <c r="G23" i="25"/>
  <c r="D23" i="25"/>
  <c r="B23" i="25"/>
  <c r="C23" i="25" s="1"/>
  <c r="I22" i="25"/>
  <c r="G22" i="25"/>
  <c r="D22" i="25"/>
  <c r="B22" i="25"/>
  <c r="C22" i="25" s="1"/>
  <c r="I21" i="25"/>
  <c r="G21" i="25"/>
  <c r="D21" i="25"/>
  <c r="B21" i="25"/>
  <c r="C21" i="25" s="1"/>
  <c r="I20" i="25"/>
  <c r="G20" i="25"/>
  <c r="D20" i="25"/>
  <c r="B20" i="25"/>
  <c r="C20" i="25" s="1"/>
  <c r="I19" i="25"/>
  <c r="G19" i="25"/>
  <c r="D19" i="25"/>
  <c r="B19" i="25"/>
  <c r="C19" i="25" s="1"/>
  <c r="I18" i="25"/>
  <c r="G18" i="25"/>
  <c r="D18" i="25"/>
  <c r="B18" i="25"/>
  <c r="C18" i="25" s="1"/>
  <c r="I17" i="25"/>
  <c r="G17" i="25"/>
  <c r="D17" i="25"/>
  <c r="B17" i="25"/>
  <c r="C17" i="25" s="1"/>
  <c r="I16" i="25"/>
  <c r="G16" i="25"/>
  <c r="D16" i="25"/>
  <c r="B16" i="25"/>
  <c r="C16" i="25" s="1"/>
  <c r="I15" i="25"/>
  <c r="G15" i="25"/>
  <c r="D15" i="25"/>
  <c r="B15" i="25"/>
  <c r="C15" i="25" s="1"/>
  <c r="I14" i="25"/>
  <c r="G14" i="25"/>
  <c r="D14" i="25"/>
  <c r="B14" i="25"/>
  <c r="C14" i="25" s="1"/>
  <c r="I13" i="25"/>
  <c r="G13" i="25"/>
  <c r="D13" i="25"/>
  <c r="B13" i="25"/>
  <c r="C13" i="25" s="1"/>
  <c r="I12" i="25"/>
  <c r="G12" i="25"/>
  <c r="D12" i="25"/>
  <c r="B12" i="25"/>
  <c r="C12" i="25" s="1"/>
  <c r="I11" i="25"/>
  <c r="G11" i="25"/>
  <c r="D11" i="25"/>
  <c r="B11" i="25"/>
  <c r="C11" i="25" s="1"/>
  <c r="I10" i="25"/>
  <c r="G10" i="25"/>
  <c r="D10" i="25"/>
  <c r="B10" i="25"/>
  <c r="C10" i="25" s="1"/>
  <c r="I9" i="25"/>
  <c r="G9" i="25"/>
  <c r="D9" i="25"/>
  <c r="B9" i="25"/>
  <c r="C9" i="25" s="1"/>
  <c r="I8" i="25"/>
  <c r="G8" i="25"/>
  <c r="D8" i="25"/>
  <c r="B8" i="25"/>
  <c r="C8" i="25" s="1"/>
  <c r="D316" i="24"/>
  <c r="D295" i="24" s="1"/>
  <c r="D314" i="24"/>
  <c r="D317" i="24" s="1"/>
  <c r="D313" i="24"/>
  <c r="D294" i="24"/>
  <c r="I293" i="24"/>
  <c r="D293" i="24"/>
  <c r="I292" i="24"/>
  <c r="D292" i="24"/>
  <c r="I291" i="24"/>
  <c r="D291" i="24"/>
  <c r="I290" i="24"/>
  <c r="D290" i="24"/>
  <c r="I289" i="24"/>
  <c r="D289" i="24"/>
  <c r="I288" i="24"/>
  <c r="D288" i="24"/>
  <c r="I287" i="24"/>
  <c r="D287" i="24"/>
  <c r="I286" i="24"/>
  <c r="D286" i="24"/>
  <c r="I285" i="24"/>
  <c r="D285" i="24"/>
  <c r="I284" i="24"/>
  <c r="D284" i="24"/>
  <c r="I283" i="24"/>
  <c r="D283" i="24"/>
  <c r="I282" i="24"/>
  <c r="D282" i="24"/>
  <c r="I281" i="24"/>
  <c r="D281" i="24"/>
  <c r="I280" i="24"/>
  <c r="D280" i="24"/>
  <c r="I279" i="24"/>
  <c r="D279" i="24"/>
  <c r="I278" i="24"/>
  <c r="D278" i="24"/>
  <c r="I277" i="24"/>
  <c r="D277" i="24"/>
  <c r="I276" i="24"/>
  <c r="D276" i="24"/>
  <c r="I275" i="24"/>
  <c r="D275" i="24"/>
  <c r="I274" i="24"/>
  <c r="D274" i="24"/>
  <c r="I273" i="24"/>
  <c r="D273" i="24"/>
  <c r="I272" i="24"/>
  <c r="D272" i="24"/>
  <c r="I271" i="24"/>
  <c r="D271" i="24"/>
  <c r="I270" i="24"/>
  <c r="D270" i="24"/>
  <c r="I269" i="24"/>
  <c r="D269" i="24"/>
  <c r="I268" i="24"/>
  <c r="D268" i="24"/>
  <c r="I267" i="24"/>
  <c r="D267" i="24"/>
  <c r="I266" i="24"/>
  <c r="D266" i="24"/>
  <c r="I265" i="24"/>
  <c r="D265" i="24"/>
  <c r="I264" i="24"/>
  <c r="D264" i="24"/>
  <c r="I263" i="24"/>
  <c r="D263" i="24"/>
  <c r="I262" i="24"/>
  <c r="D262" i="24"/>
  <c r="I261" i="24"/>
  <c r="D261" i="24"/>
  <c r="I260" i="24"/>
  <c r="D260" i="24"/>
  <c r="I259" i="24"/>
  <c r="D259" i="24"/>
  <c r="I258" i="24"/>
  <c r="D258" i="24"/>
  <c r="I257" i="24"/>
  <c r="D257" i="24"/>
  <c r="I256" i="24"/>
  <c r="D256" i="24"/>
  <c r="I255" i="24"/>
  <c r="D255" i="24"/>
  <c r="I254" i="24"/>
  <c r="D254" i="24"/>
  <c r="I253" i="24"/>
  <c r="D253" i="24"/>
  <c r="I252" i="24"/>
  <c r="D252" i="24"/>
  <c r="I251" i="24"/>
  <c r="D251" i="24"/>
  <c r="I250" i="24"/>
  <c r="D250" i="24"/>
  <c r="I249" i="24"/>
  <c r="D249" i="24"/>
  <c r="I248" i="24"/>
  <c r="D248" i="24"/>
  <c r="I247" i="24"/>
  <c r="D247" i="24"/>
  <c r="I246" i="24"/>
  <c r="D246" i="24"/>
  <c r="I245" i="24"/>
  <c r="D245" i="24"/>
  <c r="I244" i="24"/>
  <c r="D244" i="24"/>
  <c r="I243" i="24"/>
  <c r="D243" i="24"/>
  <c r="I242" i="24"/>
  <c r="D242" i="24"/>
  <c r="I241" i="24"/>
  <c r="D241" i="24"/>
  <c r="I240" i="24"/>
  <c r="D240" i="24"/>
  <c r="I239" i="24"/>
  <c r="D239" i="24"/>
  <c r="I238" i="24"/>
  <c r="D238" i="24"/>
  <c r="I237" i="24"/>
  <c r="D237" i="24"/>
  <c r="I236" i="24"/>
  <c r="D236" i="24"/>
  <c r="I235" i="24"/>
  <c r="D235" i="24"/>
  <c r="I234" i="24"/>
  <c r="D234" i="24"/>
  <c r="I233" i="24"/>
  <c r="D233" i="24"/>
  <c r="I232" i="24"/>
  <c r="D232" i="24"/>
  <c r="I231" i="24"/>
  <c r="D231" i="24"/>
  <c r="I230" i="24"/>
  <c r="D230" i="24"/>
  <c r="I229" i="24"/>
  <c r="D229" i="24"/>
  <c r="I228" i="24"/>
  <c r="D228" i="24"/>
  <c r="I227" i="24"/>
  <c r="D227" i="24"/>
  <c r="I226" i="24"/>
  <c r="D226" i="24"/>
  <c r="I225" i="24"/>
  <c r="D225" i="24"/>
  <c r="I224" i="24"/>
  <c r="D224" i="24"/>
  <c r="I223" i="24"/>
  <c r="D223" i="24"/>
  <c r="I222" i="24"/>
  <c r="D222" i="24"/>
  <c r="I221" i="24"/>
  <c r="D221" i="24"/>
  <c r="I220" i="24"/>
  <c r="D220" i="24"/>
  <c r="I219" i="24"/>
  <c r="D219" i="24"/>
  <c r="I218" i="24"/>
  <c r="D218" i="24"/>
  <c r="I217" i="24"/>
  <c r="D217" i="24"/>
  <c r="I216" i="24"/>
  <c r="D216" i="24"/>
  <c r="I215" i="24"/>
  <c r="D215" i="24"/>
  <c r="I214" i="24"/>
  <c r="D214" i="24"/>
  <c r="I213" i="24"/>
  <c r="D213" i="24"/>
  <c r="I212" i="24"/>
  <c r="D212" i="24"/>
  <c r="I211" i="24"/>
  <c r="D211" i="24"/>
  <c r="I210" i="24"/>
  <c r="D210" i="24"/>
  <c r="I209" i="24"/>
  <c r="D209" i="24"/>
  <c r="I208" i="24"/>
  <c r="D208" i="24"/>
  <c r="I207" i="24"/>
  <c r="D207" i="24"/>
  <c r="I206" i="24"/>
  <c r="D206" i="24"/>
  <c r="I205" i="24"/>
  <c r="D205" i="24"/>
  <c r="I204" i="24"/>
  <c r="D204" i="24"/>
  <c r="I203" i="24"/>
  <c r="D203" i="24"/>
  <c r="I202" i="24"/>
  <c r="D202" i="24"/>
  <c r="I201" i="24"/>
  <c r="D201" i="24"/>
  <c r="I200" i="24"/>
  <c r="D200" i="24"/>
  <c r="I199" i="24"/>
  <c r="D199" i="24"/>
  <c r="I198" i="24"/>
  <c r="D198" i="24"/>
  <c r="I197" i="24"/>
  <c r="D197" i="24"/>
  <c r="I196" i="24"/>
  <c r="D196" i="24"/>
  <c r="I195" i="24"/>
  <c r="D195" i="24"/>
  <c r="I194" i="24"/>
  <c r="D194" i="24"/>
  <c r="I193" i="24"/>
  <c r="D193" i="24"/>
  <c r="I192" i="24"/>
  <c r="D192" i="24"/>
  <c r="I191" i="24"/>
  <c r="D191" i="24"/>
  <c r="I190" i="24"/>
  <c r="D190" i="24"/>
  <c r="I189" i="24"/>
  <c r="D189" i="24"/>
  <c r="I188" i="24"/>
  <c r="D188" i="24"/>
  <c r="I187" i="24"/>
  <c r="D187" i="24"/>
  <c r="I186" i="24"/>
  <c r="D186" i="24"/>
  <c r="I185" i="24"/>
  <c r="D185" i="24"/>
  <c r="I184" i="24"/>
  <c r="D184" i="24"/>
  <c r="I183" i="24"/>
  <c r="D183" i="24"/>
  <c r="I182" i="24"/>
  <c r="D182" i="24"/>
  <c r="I181" i="24"/>
  <c r="D181" i="24"/>
  <c r="I180" i="24"/>
  <c r="D180" i="24"/>
  <c r="I179" i="24"/>
  <c r="D179" i="24"/>
  <c r="I178" i="24"/>
  <c r="D178" i="24"/>
  <c r="I177" i="24"/>
  <c r="D177" i="24"/>
  <c r="I176" i="24"/>
  <c r="D176" i="24"/>
  <c r="I175" i="24"/>
  <c r="D175" i="24"/>
  <c r="I174" i="24"/>
  <c r="D174" i="24"/>
  <c r="I173" i="24"/>
  <c r="D173" i="24"/>
  <c r="I172" i="24"/>
  <c r="D172" i="24"/>
  <c r="I171" i="24"/>
  <c r="D171" i="24"/>
  <c r="I170" i="24"/>
  <c r="D170" i="24"/>
  <c r="I169" i="24"/>
  <c r="D169" i="24"/>
  <c r="I168" i="24"/>
  <c r="D168" i="24"/>
  <c r="I167" i="24"/>
  <c r="D167" i="24"/>
  <c r="I166" i="24"/>
  <c r="D166" i="24"/>
  <c r="I165" i="24"/>
  <c r="D165" i="24"/>
  <c r="I164" i="24"/>
  <c r="D164" i="24"/>
  <c r="I163" i="24"/>
  <c r="D163" i="24"/>
  <c r="I162" i="24"/>
  <c r="D162" i="24"/>
  <c r="I161" i="24"/>
  <c r="D161" i="24"/>
  <c r="I160" i="24"/>
  <c r="D160" i="24"/>
  <c r="I159" i="24"/>
  <c r="D159" i="24"/>
  <c r="I158" i="24"/>
  <c r="D158" i="24"/>
  <c r="I157" i="24"/>
  <c r="D157" i="24"/>
  <c r="I156" i="24"/>
  <c r="D156" i="24"/>
  <c r="I155" i="24"/>
  <c r="D155" i="24"/>
  <c r="I154" i="24"/>
  <c r="D154" i="24"/>
  <c r="I153" i="24"/>
  <c r="D153" i="24"/>
  <c r="I152" i="24"/>
  <c r="D152" i="24"/>
  <c r="I151" i="24"/>
  <c r="D151" i="24"/>
  <c r="I150" i="24"/>
  <c r="D150" i="24"/>
  <c r="I149" i="24"/>
  <c r="D149" i="24"/>
  <c r="I148" i="24"/>
  <c r="D148" i="24"/>
  <c r="I147" i="24"/>
  <c r="D147" i="24"/>
  <c r="I146" i="24"/>
  <c r="D146" i="24"/>
  <c r="I145" i="24"/>
  <c r="D145" i="24"/>
  <c r="I144" i="24"/>
  <c r="D144" i="24"/>
  <c r="I143" i="24"/>
  <c r="D143" i="24"/>
  <c r="I142" i="24"/>
  <c r="D142" i="24"/>
  <c r="I141" i="24"/>
  <c r="D141" i="24"/>
  <c r="I140" i="24"/>
  <c r="D140" i="24"/>
  <c r="I139" i="24"/>
  <c r="D139" i="24"/>
  <c r="I138" i="24"/>
  <c r="D138" i="24"/>
  <c r="I137" i="24"/>
  <c r="D137" i="24"/>
  <c r="I136" i="24"/>
  <c r="D136" i="24"/>
  <c r="I135" i="24"/>
  <c r="D135" i="24"/>
  <c r="I134" i="24"/>
  <c r="D134" i="24"/>
  <c r="I133" i="24"/>
  <c r="D133" i="24"/>
  <c r="I132" i="24"/>
  <c r="D132" i="24"/>
  <c r="I131" i="24"/>
  <c r="D131" i="24"/>
  <c r="I130" i="24"/>
  <c r="D130" i="24"/>
  <c r="I129" i="24"/>
  <c r="D129" i="24"/>
  <c r="I128" i="24"/>
  <c r="D128" i="24"/>
  <c r="I127" i="24"/>
  <c r="D127" i="24"/>
  <c r="I126" i="24"/>
  <c r="D126" i="24"/>
  <c r="I125" i="24"/>
  <c r="D125" i="24"/>
  <c r="I124" i="24"/>
  <c r="D124" i="24"/>
  <c r="I123" i="24"/>
  <c r="D123" i="24"/>
  <c r="I122" i="24"/>
  <c r="D122" i="24"/>
  <c r="I121" i="24"/>
  <c r="D121" i="24"/>
  <c r="I120" i="24"/>
  <c r="D120" i="24"/>
  <c r="I119" i="24"/>
  <c r="D119" i="24"/>
  <c r="I118" i="24"/>
  <c r="D118" i="24"/>
  <c r="I117" i="24"/>
  <c r="D117" i="24"/>
  <c r="I116" i="24"/>
  <c r="D116" i="24"/>
  <c r="I115" i="24"/>
  <c r="D115" i="24"/>
  <c r="I114" i="24"/>
  <c r="D114" i="24"/>
  <c r="I113" i="24"/>
  <c r="D113" i="24"/>
  <c r="I112" i="24"/>
  <c r="D112" i="24"/>
  <c r="I111" i="24"/>
  <c r="D111" i="24"/>
  <c r="I110" i="24"/>
  <c r="D110" i="24"/>
  <c r="I109" i="24"/>
  <c r="D109" i="24"/>
  <c r="I108" i="24"/>
  <c r="D108" i="24"/>
  <c r="I107" i="24"/>
  <c r="D107" i="24"/>
  <c r="I106" i="24"/>
  <c r="D106" i="24"/>
  <c r="I105" i="24"/>
  <c r="D105" i="24"/>
  <c r="I104" i="24"/>
  <c r="D104" i="24"/>
  <c r="I103" i="24"/>
  <c r="D103" i="24"/>
  <c r="I102" i="24"/>
  <c r="D102" i="24"/>
  <c r="I101" i="24"/>
  <c r="D101" i="24"/>
  <c r="I100" i="24"/>
  <c r="D100" i="24"/>
  <c r="I99" i="24"/>
  <c r="D99" i="24"/>
  <c r="I98" i="24"/>
  <c r="D98" i="24"/>
  <c r="I97" i="24"/>
  <c r="D97" i="24"/>
  <c r="I96" i="24"/>
  <c r="D96" i="24"/>
  <c r="I95" i="24"/>
  <c r="D95" i="24"/>
  <c r="I94" i="24"/>
  <c r="D94" i="24"/>
  <c r="I93" i="24"/>
  <c r="D93" i="24"/>
  <c r="I92" i="24"/>
  <c r="D92" i="24"/>
  <c r="I91" i="24"/>
  <c r="D91" i="24"/>
  <c r="I90" i="24"/>
  <c r="D90" i="24"/>
  <c r="I89" i="24"/>
  <c r="D89" i="24"/>
  <c r="I88" i="24"/>
  <c r="D88" i="24"/>
  <c r="I87" i="24"/>
  <c r="D87" i="24"/>
  <c r="I86" i="24"/>
  <c r="D86" i="24"/>
  <c r="I85" i="24"/>
  <c r="D85" i="24"/>
  <c r="I84" i="24"/>
  <c r="D84" i="24"/>
  <c r="I83" i="24"/>
  <c r="D83" i="24"/>
  <c r="I82" i="24"/>
  <c r="D82" i="24"/>
  <c r="I81" i="24"/>
  <c r="D81" i="24"/>
  <c r="I80" i="24"/>
  <c r="D80" i="24"/>
  <c r="I79" i="24"/>
  <c r="D79" i="24"/>
  <c r="C79" i="24"/>
  <c r="I78" i="24"/>
  <c r="D78" i="24"/>
  <c r="C78" i="24"/>
  <c r="E78" i="24" s="1"/>
  <c r="I77" i="24"/>
  <c r="D77" i="24"/>
  <c r="C77" i="24"/>
  <c r="I76" i="24"/>
  <c r="D76" i="24"/>
  <c r="C76" i="24"/>
  <c r="E76" i="24" s="1"/>
  <c r="I75" i="24"/>
  <c r="D75" i="24"/>
  <c r="C75" i="24"/>
  <c r="I74" i="24"/>
  <c r="D74" i="24"/>
  <c r="C74" i="24"/>
  <c r="E74" i="24" s="1"/>
  <c r="I73" i="24"/>
  <c r="D73" i="24"/>
  <c r="C73" i="24"/>
  <c r="I72" i="24"/>
  <c r="D72" i="24"/>
  <c r="C72" i="24"/>
  <c r="E72" i="24" s="1"/>
  <c r="I71" i="24"/>
  <c r="D71" i="24"/>
  <c r="C71" i="24"/>
  <c r="I70" i="24"/>
  <c r="D70" i="24"/>
  <c r="C70" i="24"/>
  <c r="E70" i="24" s="1"/>
  <c r="I69" i="24"/>
  <c r="D69" i="24"/>
  <c r="C69" i="24"/>
  <c r="I68" i="24"/>
  <c r="D68" i="24"/>
  <c r="C68" i="24"/>
  <c r="E68" i="24" s="1"/>
  <c r="I67" i="24"/>
  <c r="D67" i="24"/>
  <c r="C67" i="24"/>
  <c r="I66" i="24"/>
  <c r="D66" i="24"/>
  <c r="C66" i="24"/>
  <c r="E66" i="24" s="1"/>
  <c r="I65" i="24"/>
  <c r="D65" i="24"/>
  <c r="C65" i="24"/>
  <c r="I64" i="24"/>
  <c r="D64" i="24"/>
  <c r="C64" i="24"/>
  <c r="E64" i="24" s="1"/>
  <c r="I63" i="24"/>
  <c r="D63" i="24"/>
  <c r="C63" i="24"/>
  <c r="I62" i="24"/>
  <c r="D62" i="24"/>
  <c r="C62" i="24"/>
  <c r="E62" i="24" s="1"/>
  <c r="I61" i="24"/>
  <c r="D61" i="24"/>
  <c r="C61" i="24"/>
  <c r="I60" i="24"/>
  <c r="D60" i="24"/>
  <c r="C60" i="24"/>
  <c r="E60" i="24" s="1"/>
  <c r="I59" i="24"/>
  <c r="D59" i="24"/>
  <c r="C59" i="24"/>
  <c r="I58" i="24"/>
  <c r="D58" i="24"/>
  <c r="C58" i="24"/>
  <c r="E58" i="24" s="1"/>
  <c r="I57" i="24"/>
  <c r="D57" i="24"/>
  <c r="C57" i="24"/>
  <c r="I56" i="24"/>
  <c r="D56" i="24"/>
  <c r="C56" i="24"/>
  <c r="E56" i="24" s="1"/>
  <c r="I55" i="24"/>
  <c r="D55" i="24"/>
  <c r="C55" i="24"/>
  <c r="I54" i="24"/>
  <c r="D54" i="24"/>
  <c r="C54" i="24"/>
  <c r="E54" i="24" s="1"/>
  <c r="I53" i="24"/>
  <c r="D53" i="24"/>
  <c r="C53" i="24"/>
  <c r="I52" i="24"/>
  <c r="D52" i="24"/>
  <c r="C52" i="24"/>
  <c r="E52" i="24" s="1"/>
  <c r="I51" i="24"/>
  <c r="D51" i="24"/>
  <c r="C51" i="24"/>
  <c r="I50" i="24"/>
  <c r="D50" i="24"/>
  <c r="C50" i="24"/>
  <c r="E50" i="24" s="1"/>
  <c r="I49" i="24"/>
  <c r="Q49" i="24"/>
  <c r="R49" i="24" s="1"/>
  <c r="T49" i="24" s="1"/>
  <c r="D49" i="24"/>
  <c r="C49" i="24"/>
  <c r="E49" i="24" s="1"/>
  <c r="L49" i="24"/>
  <c r="M49" i="24" s="1"/>
  <c r="O49" i="24" s="1"/>
  <c r="I48" i="24"/>
  <c r="H48" i="24"/>
  <c r="J48" i="24" s="1"/>
  <c r="D48" i="24"/>
  <c r="C48" i="24"/>
  <c r="E48" i="24" s="1"/>
  <c r="I47" i="24"/>
  <c r="Q47" i="24"/>
  <c r="R47" i="24" s="1"/>
  <c r="T47" i="24" s="1"/>
  <c r="D47" i="24"/>
  <c r="C47" i="24"/>
  <c r="E47" i="24" s="1"/>
  <c r="I46" i="24"/>
  <c r="H46" i="24"/>
  <c r="J46" i="24" s="1"/>
  <c r="D46" i="24"/>
  <c r="C46" i="24"/>
  <c r="E46" i="24" s="1"/>
  <c r="I45" i="24"/>
  <c r="Q45" i="24"/>
  <c r="R45" i="24" s="1"/>
  <c r="T45" i="24" s="1"/>
  <c r="D45" i="24"/>
  <c r="C45" i="24"/>
  <c r="E45" i="24" s="1"/>
  <c r="I44" i="24"/>
  <c r="H44" i="24"/>
  <c r="J44" i="24" s="1"/>
  <c r="D44" i="24"/>
  <c r="C44" i="24"/>
  <c r="E44" i="24" s="1"/>
  <c r="I43" i="24"/>
  <c r="Q43" i="24"/>
  <c r="R43" i="24" s="1"/>
  <c r="T43" i="24" s="1"/>
  <c r="D43" i="24"/>
  <c r="C43" i="24"/>
  <c r="E43" i="24" s="1"/>
  <c r="I42" i="24"/>
  <c r="H42" i="24"/>
  <c r="J42" i="24" s="1"/>
  <c r="D42" i="24"/>
  <c r="C42" i="24"/>
  <c r="E42" i="24" s="1"/>
  <c r="I41" i="24"/>
  <c r="Q41" i="24"/>
  <c r="R41" i="24" s="1"/>
  <c r="T41" i="24" s="1"/>
  <c r="D41" i="24"/>
  <c r="C41" i="24"/>
  <c r="E41" i="24" s="1"/>
  <c r="I40" i="24"/>
  <c r="H40" i="24"/>
  <c r="J40" i="24" s="1"/>
  <c r="D40" i="24"/>
  <c r="C40" i="24"/>
  <c r="E40" i="24" s="1"/>
  <c r="I39" i="24"/>
  <c r="Q39" i="24"/>
  <c r="R39" i="24" s="1"/>
  <c r="T39" i="24" s="1"/>
  <c r="D39" i="24"/>
  <c r="C39" i="24"/>
  <c r="E39" i="24" s="1"/>
  <c r="I38" i="24"/>
  <c r="H38" i="24"/>
  <c r="J38" i="24" s="1"/>
  <c r="D38" i="24"/>
  <c r="C38" i="24"/>
  <c r="E38" i="24" s="1"/>
  <c r="I37" i="24"/>
  <c r="Q37" i="24"/>
  <c r="R37" i="24" s="1"/>
  <c r="T37" i="24" s="1"/>
  <c r="D37" i="24"/>
  <c r="C37" i="24"/>
  <c r="E37" i="24" s="1"/>
  <c r="I36" i="24"/>
  <c r="H36" i="24"/>
  <c r="J36" i="24" s="1"/>
  <c r="D36" i="24"/>
  <c r="C36" i="24"/>
  <c r="E36" i="24" s="1"/>
  <c r="I35" i="24"/>
  <c r="Q35" i="24"/>
  <c r="R35" i="24" s="1"/>
  <c r="T35" i="24" s="1"/>
  <c r="D35" i="24"/>
  <c r="C35" i="24"/>
  <c r="E35" i="24" s="1"/>
  <c r="I34" i="24"/>
  <c r="H34" i="24"/>
  <c r="J34" i="24" s="1"/>
  <c r="D34" i="24"/>
  <c r="C34" i="24"/>
  <c r="E34" i="24" s="1"/>
  <c r="I33" i="24"/>
  <c r="Q33" i="24"/>
  <c r="R33" i="24" s="1"/>
  <c r="T33" i="24" s="1"/>
  <c r="D33" i="24"/>
  <c r="C33" i="24"/>
  <c r="E33" i="24" s="1"/>
  <c r="I32" i="24"/>
  <c r="H32" i="24"/>
  <c r="J32" i="24" s="1"/>
  <c r="D32" i="24"/>
  <c r="C32" i="24"/>
  <c r="E32" i="24" s="1"/>
  <c r="I31" i="24"/>
  <c r="Q31" i="24"/>
  <c r="R31" i="24" s="1"/>
  <c r="T31" i="24" s="1"/>
  <c r="D31" i="24"/>
  <c r="C31" i="24"/>
  <c r="E31" i="24" s="1"/>
  <c r="I30" i="24"/>
  <c r="H30" i="24"/>
  <c r="J30" i="24" s="1"/>
  <c r="D30" i="24"/>
  <c r="C30" i="24"/>
  <c r="E30" i="24" s="1"/>
  <c r="I29" i="24"/>
  <c r="Q29" i="24"/>
  <c r="R29" i="24" s="1"/>
  <c r="T29" i="24" s="1"/>
  <c r="D29" i="24"/>
  <c r="C29" i="24"/>
  <c r="E29" i="24" s="1"/>
  <c r="I28" i="24"/>
  <c r="H28" i="24"/>
  <c r="J28" i="24" s="1"/>
  <c r="D28" i="24"/>
  <c r="C28" i="24"/>
  <c r="E28" i="24" s="1"/>
  <c r="I27" i="24"/>
  <c r="Q27" i="24"/>
  <c r="R27" i="24" s="1"/>
  <c r="T27" i="24" s="1"/>
  <c r="D27" i="24"/>
  <c r="C27" i="24"/>
  <c r="E27" i="24" s="1"/>
  <c r="I26" i="24"/>
  <c r="H26" i="24"/>
  <c r="J26" i="24" s="1"/>
  <c r="D26" i="24"/>
  <c r="C26" i="24"/>
  <c r="E26" i="24" s="1"/>
  <c r="I25" i="24"/>
  <c r="Q25" i="24"/>
  <c r="R25" i="24" s="1"/>
  <c r="T25" i="24" s="1"/>
  <c r="D25" i="24"/>
  <c r="C25" i="24"/>
  <c r="E25" i="24" s="1"/>
  <c r="I24" i="24"/>
  <c r="H24" i="24"/>
  <c r="J24" i="24" s="1"/>
  <c r="D24" i="24"/>
  <c r="C24" i="24"/>
  <c r="E24" i="24" s="1"/>
  <c r="I23" i="24"/>
  <c r="Q23" i="24"/>
  <c r="R23" i="24" s="1"/>
  <c r="T23" i="24" s="1"/>
  <c r="D23" i="24"/>
  <c r="C23" i="24"/>
  <c r="E23" i="24" s="1"/>
  <c r="I22" i="24"/>
  <c r="H22" i="24"/>
  <c r="J22" i="24" s="1"/>
  <c r="D22" i="24"/>
  <c r="C22" i="24"/>
  <c r="E22" i="24" s="1"/>
  <c r="I21" i="24"/>
  <c r="Q21" i="24"/>
  <c r="R21" i="24" s="1"/>
  <c r="T21" i="24" s="1"/>
  <c r="D21" i="24"/>
  <c r="C21" i="24"/>
  <c r="E21" i="24" s="1"/>
  <c r="I20" i="24"/>
  <c r="H20" i="24"/>
  <c r="J20" i="24" s="1"/>
  <c r="D20" i="24"/>
  <c r="C20" i="24"/>
  <c r="E20" i="24" s="1"/>
  <c r="I19" i="24"/>
  <c r="Q19" i="24"/>
  <c r="R19" i="24" s="1"/>
  <c r="T19" i="24" s="1"/>
  <c r="D19" i="24"/>
  <c r="C19" i="24"/>
  <c r="E19" i="24" s="1"/>
  <c r="I18" i="24"/>
  <c r="H18" i="24"/>
  <c r="J18" i="24" s="1"/>
  <c r="D18" i="24"/>
  <c r="C18" i="24"/>
  <c r="E18" i="24" s="1"/>
  <c r="I17" i="24"/>
  <c r="Q17" i="24"/>
  <c r="R17" i="24" s="1"/>
  <c r="T17" i="24" s="1"/>
  <c r="D17" i="24"/>
  <c r="C17" i="24"/>
  <c r="E17" i="24" s="1"/>
  <c r="I16" i="24"/>
  <c r="H16" i="24"/>
  <c r="J16" i="24" s="1"/>
  <c r="D16" i="24"/>
  <c r="C16" i="24"/>
  <c r="E16" i="24" s="1"/>
  <c r="I15" i="24"/>
  <c r="Q15" i="24"/>
  <c r="R15" i="24" s="1"/>
  <c r="T15" i="24" s="1"/>
  <c r="D15" i="24"/>
  <c r="C15" i="24"/>
  <c r="E15" i="24" s="1"/>
  <c r="I14" i="24"/>
  <c r="H14" i="24"/>
  <c r="J14" i="24" s="1"/>
  <c r="D14" i="24"/>
  <c r="C14" i="24"/>
  <c r="E14" i="24" s="1"/>
  <c r="I13" i="24"/>
  <c r="Q13" i="24"/>
  <c r="R13" i="24" s="1"/>
  <c r="T13" i="24" s="1"/>
  <c r="D13" i="24"/>
  <c r="C13" i="24"/>
  <c r="E13" i="24" s="1"/>
  <c r="I12" i="24"/>
  <c r="H12" i="24"/>
  <c r="J12" i="24" s="1"/>
  <c r="D12" i="24"/>
  <c r="C12" i="24"/>
  <c r="E12" i="24" s="1"/>
  <c r="I11" i="24"/>
  <c r="D11" i="24"/>
  <c r="I10" i="24"/>
  <c r="D10" i="24"/>
  <c r="I9" i="24"/>
  <c r="D9" i="24"/>
  <c r="C9" i="24"/>
  <c r="E9" i="24" s="1"/>
  <c r="I8" i="24"/>
  <c r="D8" i="24"/>
  <c r="C8" i="24"/>
  <c r="I271" i="25" l="1"/>
  <c r="I273" i="25"/>
  <c r="I275" i="25"/>
  <c r="I277" i="25"/>
  <c r="I279" i="25"/>
  <c r="I281" i="25"/>
  <c r="I283" i="25"/>
  <c r="I285" i="25"/>
  <c r="E8" i="25"/>
  <c r="E10" i="25"/>
  <c r="E12" i="25"/>
  <c r="E14" i="25"/>
  <c r="E16" i="25"/>
  <c r="E18" i="25"/>
  <c r="E20" i="25"/>
  <c r="E22" i="25"/>
  <c r="E24" i="25"/>
  <c r="E26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9" i="25"/>
  <c r="E50" i="25"/>
  <c r="E52" i="25"/>
  <c r="E54" i="25"/>
  <c r="E56" i="25"/>
  <c r="E58" i="25"/>
  <c r="E60" i="25"/>
  <c r="E62" i="25"/>
  <c r="E64" i="25"/>
  <c r="E66" i="25"/>
  <c r="E68" i="25"/>
  <c r="E70" i="25"/>
  <c r="E72" i="25"/>
  <c r="E74" i="25"/>
  <c r="E76" i="25"/>
  <c r="D272" i="25"/>
  <c r="D274" i="25"/>
  <c r="D276" i="25"/>
  <c r="D278" i="25"/>
  <c r="D280" i="25"/>
  <c r="D282" i="25"/>
  <c r="D284" i="25"/>
  <c r="D286" i="25"/>
  <c r="J30" i="25"/>
  <c r="J32" i="25"/>
  <c r="J34" i="25"/>
  <c r="J36" i="25"/>
  <c r="J38" i="25"/>
  <c r="J40" i="25"/>
  <c r="J42" i="25"/>
  <c r="J44" i="25"/>
  <c r="J46" i="25"/>
  <c r="J49" i="25"/>
  <c r="C48" i="25"/>
  <c r="E48" i="25" s="1"/>
  <c r="Q49" i="25"/>
  <c r="R49" i="25" s="1"/>
  <c r="T49" i="25" s="1"/>
  <c r="H50" i="25"/>
  <c r="J50" i="25" s="1"/>
  <c r="L8" i="25"/>
  <c r="M8" i="25" s="1"/>
  <c r="O8" i="25" s="1"/>
  <c r="H10" i="25"/>
  <c r="J10" i="25" s="1"/>
  <c r="Q10" i="25"/>
  <c r="R10" i="25" s="1"/>
  <c r="T10" i="25" s="1"/>
  <c r="L12" i="25"/>
  <c r="M12" i="25" s="1"/>
  <c r="O12" i="25" s="1"/>
  <c r="H14" i="25"/>
  <c r="J14" i="25" s="1"/>
  <c r="Q14" i="25"/>
  <c r="R14" i="25" s="1"/>
  <c r="T14" i="25" s="1"/>
  <c r="L16" i="25"/>
  <c r="M16" i="25" s="1"/>
  <c r="O16" i="25" s="1"/>
  <c r="H18" i="25"/>
  <c r="J18" i="25" s="1"/>
  <c r="Q18" i="25"/>
  <c r="R18" i="25" s="1"/>
  <c r="T18" i="25" s="1"/>
  <c r="L20" i="25"/>
  <c r="M20" i="25" s="1"/>
  <c r="O20" i="25" s="1"/>
  <c r="H22" i="25"/>
  <c r="J22" i="25" s="1"/>
  <c r="Q22" i="25"/>
  <c r="R22" i="25" s="1"/>
  <c r="T22" i="25" s="1"/>
  <c r="L24" i="25"/>
  <c r="M24" i="25" s="1"/>
  <c r="O24" i="25" s="1"/>
  <c r="H26" i="25"/>
  <c r="J26" i="25" s="1"/>
  <c r="Q26" i="25"/>
  <c r="R26" i="25" s="1"/>
  <c r="T26" i="25" s="1"/>
  <c r="C28" i="25"/>
  <c r="E28" i="25" s="1"/>
  <c r="L28" i="25"/>
  <c r="M28" i="25" s="1"/>
  <c r="O28" i="25" s="1"/>
  <c r="Q9" i="25"/>
  <c r="R9" i="25" s="1"/>
  <c r="T9" i="25" s="1"/>
  <c r="H9" i="25"/>
  <c r="J9" i="25" s="1"/>
  <c r="E11" i="25"/>
  <c r="L11" i="25"/>
  <c r="M11" i="25" s="1"/>
  <c r="O11" i="25" s="1"/>
  <c r="Q13" i="25"/>
  <c r="R13" i="25" s="1"/>
  <c r="T13" i="25" s="1"/>
  <c r="H13" i="25"/>
  <c r="J13" i="25" s="1"/>
  <c r="E15" i="25"/>
  <c r="L15" i="25"/>
  <c r="M15" i="25" s="1"/>
  <c r="O15" i="25" s="1"/>
  <c r="Q17" i="25"/>
  <c r="R17" i="25" s="1"/>
  <c r="T17" i="25" s="1"/>
  <c r="H17" i="25"/>
  <c r="J17" i="25" s="1"/>
  <c r="E19" i="25"/>
  <c r="L19" i="25"/>
  <c r="M19" i="25" s="1"/>
  <c r="O19" i="25" s="1"/>
  <c r="Q21" i="25"/>
  <c r="R21" i="25" s="1"/>
  <c r="T21" i="25" s="1"/>
  <c r="H21" i="25"/>
  <c r="J21" i="25" s="1"/>
  <c r="E23" i="25"/>
  <c r="L23" i="25"/>
  <c r="M23" i="25" s="1"/>
  <c r="O23" i="25" s="1"/>
  <c r="Q25" i="25"/>
  <c r="R25" i="25" s="1"/>
  <c r="T25" i="25" s="1"/>
  <c r="H25" i="25"/>
  <c r="J25" i="25" s="1"/>
  <c r="E27" i="25"/>
  <c r="L27" i="25"/>
  <c r="M27" i="25" s="1"/>
  <c r="O27" i="25" s="1"/>
  <c r="H8" i="25"/>
  <c r="J8" i="25" s="1"/>
  <c r="Q8" i="25"/>
  <c r="R8" i="25" s="1"/>
  <c r="T8" i="25" s="1"/>
  <c r="L10" i="25"/>
  <c r="M10" i="25" s="1"/>
  <c r="O10" i="25" s="1"/>
  <c r="H12" i="25"/>
  <c r="J12" i="25" s="1"/>
  <c r="Q12" i="25"/>
  <c r="R12" i="25" s="1"/>
  <c r="T12" i="25" s="1"/>
  <c r="L14" i="25"/>
  <c r="M14" i="25" s="1"/>
  <c r="O14" i="25" s="1"/>
  <c r="H16" i="25"/>
  <c r="J16" i="25" s="1"/>
  <c r="Q16" i="25"/>
  <c r="R16" i="25" s="1"/>
  <c r="T16" i="25" s="1"/>
  <c r="L18" i="25"/>
  <c r="M18" i="25" s="1"/>
  <c r="O18" i="25" s="1"/>
  <c r="H20" i="25"/>
  <c r="J20" i="25" s="1"/>
  <c r="Q20" i="25"/>
  <c r="R20" i="25" s="1"/>
  <c r="T20" i="25" s="1"/>
  <c r="L22" i="25"/>
  <c r="M22" i="25" s="1"/>
  <c r="O22" i="25" s="1"/>
  <c r="H24" i="25"/>
  <c r="J24" i="25" s="1"/>
  <c r="Q24" i="25"/>
  <c r="R24" i="25" s="1"/>
  <c r="T24" i="25" s="1"/>
  <c r="L26" i="25"/>
  <c r="M26" i="25" s="1"/>
  <c r="O26" i="25" s="1"/>
  <c r="H28" i="25"/>
  <c r="J28" i="25" s="1"/>
  <c r="Q28" i="25"/>
  <c r="R28" i="25" s="1"/>
  <c r="T28" i="25" s="1"/>
  <c r="E9" i="25"/>
  <c r="L9" i="25"/>
  <c r="M9" i="25" s="1"/>
  <c r="O9" i="25" s="1"/>
  <c r="Q11" i="25"/>
  <c r="R11" i="25" s="1"/>
  <c r="T11" i="25" s="1"/>
  <c r="H11" i="25"/>
  <c r="J11" i="25" s="1"/>
  <c r="E13" i="25"/>
  <c r="L13" i="25"/>
  <c r="M13" i="25" s="1"/>
  <c r="O13" i="25" s="1"/>
  <c r="Q15" i="25"/>
  <c r="R15" i="25" s="1"/>
  <c r="T15" i="25" s="1"/>
  <c r="H15" i="25"/>
  <c r="J15" i="25" s="1"/>
  <c r="E17" i="25"/>
  <c r="L17" i="25"/>
  <c r="M17" i="25" s="1"/>
  <c r="O17" i="25" s="1"/>
  <c r="Q19" i="25"/>
  <c r="R19" i="25" s="1"/>
  <c r="T19" i="25" s="1"/>
  <c r="H19" i="25"/>
  <c r="J19" i="25" s="1"/>
  <c r="E21" i="25"/>
  <c r="L21" i="25"/>
  <c r="M21" i="25" s="1"/>
  <c r="O21" i="25" s="1"/>
  <c r="Q23" i="25"/>
  <c r="R23" i="25" s="1"/>
  <c r="T23" i="25" s="1"/>
  <c r="H23" i="25"/>
  <c r="J23" i="25" s="1"/>
  <c r="E25" i="25"/>
  <c r="L25" i="25"/>
  <c r="M25" i="25" s="1"/>
  <c r="O25" i="25" s="1"/>
  <c r="Q27" i="25"/>
  <c r="R27" i="25" s="1"/>
  <c r="T27" i="25" s="1"/>
  <c r="H27" i="25"/>
  <c r="J27" i="25" s="1"/>
  <c r="L29" i="25"/>
  <c r="M29" i="25" s="1"/>
  <c r="O29" i="25" s="1"/>
  <c r="L31" i="25"/>
  <c r="M31" i="25" s="1"/>
  <c r="O31" i="25" s="1"/>
  <c r="L33" i="25"/>
  <c r="M33" i="25" s="1"/>
  <c r="O33" i="25" s="1"/>
  <c r="L35" i="25"/>
  <c r="M35" i="25" s="1"/>
  <c r="O35" i="25" s="1"/>
  <c r="L37" i="25"/>
  <c r="M37" i="25" s="1"/>
  <c r="O37" i="25" s="1"/>
  <c r="L39" i="25"/>
  <c r="M39" i="25" s="1"/>
  <c r="O39" i="25" s="1"/>
  <c r="L41" i="25"/>
  <c r="M41" i="25" s="1"/>
  <c r="O41" i="25" s="1"/>
  <c r="L43" i="25"/>
  <c r="M43" i="25" s="1"/>
  <c r="O43" i="25" s="1"/>
  <c r="L45" i="25"/>
  <c r="M45" i="25" s="1"/>
  <c r="O45" i="25" s="1"/>
  <c r="L47" i="25"/>
  <c r="M47" i="25" s="1"/>
  <c r="O47" i="25" s="1"/>
  <c r="L50" i="25"/>
  <c r="M50" i="25" s="1"/>
  <c r="O50" i="25" s="1"/>
  <c r="Q52" i="25"/>
  <c r="R52" i="25" s="1"/>
  <c r="T52" i="25" s="1"/>
  <c r="H52" i="25"/>
  <c r="J52" i="25" s="1"/>
  <c r="L54" i="25"/>
  <c r="M54" i="25" s="1"/>
  <c r="O54" i="25" s="1"/>
  <c r="Q56" i="25"/>
  <c r="R56" i="25" s="1"/>
  <c r="T56" i="25" s="1"/>
  <c r="H56" i="25"/>
  <c r="J56" i="25" s="1"/>
  <c r="L58" i="25"/>
  <c r="M58" i="25" s="1"/>
  <c r="O58" i="25" s="1"/>
  <c r="Q60" i="25"/>
  <c r="R60" i="25" s="1"/>
  <c r="T60" i="25" s="1"/>
  <c r="H60" i="25"/>
  <c r="J60" i="25" s="1"/>
  <c r="L62" i="25"/>
  <c r="M62" i="25" s="1"/>
  <c r="O62" i="25" s="1"/>
  <c r="Q64" i="25"/>
  <c r="R64" i="25" s="1"/>
  <c r="T64" i="25" s="1"/>
  <c r="H64" i="25"/>
  <c r="J64" i="25" s="1"/>
  <c r="L66" i="25"/>
  <c r="M66" i="25" s="1"/>
  <c r="O66" i="25" s="1"/>
  <c r="Q68" i="25"/>
  <c r="R68" i="25" s="1"/>
  <c r="T68" i="25" s="1"/>
  <c r="H68" i="25"/>
  <c r="J68" i="25" s="1"/>
  <c r="L70" i="25"/>
  <c r="M70" i="25" s="1"/>
  <c r="O70" i="25" s="1"/>
  <c r="Q72" i="25"/>
  <c r="R72" i="25" s="1"/>
  <c r="T72" i="25" s="1"/>
  <c r="H72" i="25"/>
  <c r="J72" i="25" s="1"/>
  <c r="L74" i="25"/>
  <c r="M74" i="25" s="1"/>
  <c r="O74" i="25" s="1"/>
  <c r="Q76" i="25"/>
  <c r="R76" i="25" s="1"/>
  <c r="T76" i="25" s="1"/>
  <c r="H76" i="25"/>
  <c r="J76" i="25" s="1"/>
  <c r="L78" i="25"/>
  <c r="M78" i="25" s="1"/>
  <c r="O78" i="25" s="1"/>
  <c r="H29" i="25"/>
  <c r="J29" i="25" s="1"/>
  <c r="Q30" i="25"/>
  <c r="R30" i="25" s="1"/>
  <c r="T30" i="25" s="1"/>
  <c r="H31" i="25"/>
  <c r="J31" i="25" s="1"/>
  <c r="Q32" i="25"/>
  <c r="R32" i="25" s="1"/>
  <c r="T32" i="25" s="1"/>
  <c r="H33" i="25"/>
  <c r="J33" i="25" s="1"/>
  <c r="Q34" i="25"/>
  <c r="R34" i="25" s="1"/>
  <c r="T34" i="25" s="1"/>
  <c r="H35" i="25"/>
  <c r="J35" i="25" s="1"/>
  <c r="Q36" i="25"/>
  <c r="R36" i="25" s="1"/>
  <c r="T36" i="25" s="1"/>
  <c r="H37" i="25"/>
  <c r="J37" i="25" s="1"/>
  <c r="Q38" i="25"/>
  <c r="R38" i="25" s="1"/>
  <c r="T38" i="25" s="1"/>
  <c r="H39" i="25"/>
  <c r="J39" i="25" s="1"/>
  <c r="Q40" i="25"/>
  <c r="R40" i="25" s="1"/>
  <c r="T40" i="25" s="1"/>
  <c r="H41" i="25"/>
  <c r="J41" i="25" s="1"/>
  <c r="Q42" i="25"/>
  <c r="R42" i="25" s="1"/>
  <c r="T42" i="25" s="1"/>
  <c r="H43" i="25"/>
  <c r="J43" i="25" s="1"/>
  <c r="Q44" i="25"/>
  <c r="R44" i="25" s="1"/>
  <c r="T44" i="25" s="1"/>
  <c r="H45" i="25"/>
  <c r="J45" i="25" s="1"/>
  <c r="Q46" i="25"/>
  <c r="R46" i="25" s="1"/>
  <c r="T46" i="25" s="1"/>
  <c r="H47" i="25"/>
  <c r="J47" i="25" s="1"/>
  <c r="H48" i="25"/>
  <c r="J48" i="25" s="1"/>
  <c r="H51" i="25"/>
  <c r="J51" i="25" s="1"/>
  <c r="Q51" i="25"/>
  <c r="R51" i="25" s="1"/>
  <c r="T51" i="25" s="1"/>
  <c r="E53" i="25"/>
  <c r="L53" i="25"/>
  <c r="M53" i="25" s="1"/>
  <c r="O53" i="25" s="1"/>
  <c r="H55" i="25"/>
  <c r="J55" i="25" s="1"/>
  <c r="Q55" i="25"/>
  <c r="R55" i="25" s="1"/>
  <c r="T55" i="25" s="1"/>
  <c r="E57" i="25"/>
  <c r="L57" i="25"/>
  <c r="M57" i="25" s="1"/>
  <c r="O57" i="25" s="1"/>
  <c r="H59" i="25"/>
  <c r="J59" i="25" s="1"/>
  <c r="Q59" i="25"/>
  <c r="R59" i="25" s="1"/>
  <c r="T59" i="25" s="1"/>
  <c r="E61" i="25"/>
  <c r="L61" i="25"/>
  <c r="M61" i="25" s="1"/>
  <c r="O61" i="25" s="1"/>
  <c r="H63" i="25"/>
  <c r="J63" i="25" s="1"/>
  <c r="Q63" i="25"/>
  <c r="R63" i="25" s="1"/>
  <c r="T63" i="25" s="1"/>
  <c r="E65" i="25"/>
  <c r="L65" i="25"/>
  <c r="M65" i="25" s="1"/>
  <c r="O65" i="25" s="1"/>
  <c r="H67" i="25"/>
  <c r="J67" i="25" s="1"/>
  <c r="Q67" i="25"/>
  <c r="R67" i="25" s="1"/>
  <c r="T67" i="25" s="1"/>
  <c r="E69" i="25"/>
  <c r="L69" i="25"/>
  <c r="M69" i="25" s="1"/>
  <c r="O69" i="25" s="1"/>
  <c r="H71" i="25"/>
  <c r="J71" i="25" s="1"/>
  <c r="Q71" i="25"/>
  <c r="R71" i="25" s="1"/>
  <c r="T71" i="25" s="1"/>
  <c r="E73" i="25"/>
  <c r="L73" i="25"/>
  <c r="M73" i="25" s="1"/>
  <c r="O73" i="25" s="1"/>
  <c r="H75" i="25"/>
  <c r="J75" i="25" s="1"/>
  <c r="Q75" i="25"/>
  <c r="R75" i="25" s="1"/>
  <c r="T75" i="25" s="1"/>
  <c r="E77" i="25"/>
  <c r="L77" i="25"/>
  <c r="M77" i="25" s="1"/>
  <c r="O77" i="25" s="1"/>
  <c r="H79" i="25"/>
  <c r="J79" i="25" s="1"/>
  <c r="Q79" i="25"/>
  <c r="R79" i="25" s="1"/>
  <c r="T79" i="25" s="1"/>
  <c r="L30" i="25"/>
  <c r="M30" i="25" s="1"/>
  <c r="O30" i="25" s="1"/>
  <c r="L32" i="25"/>
  <c r="M32" i="25" s="1"/>
  <c r="O32" i="25" s="1"/>
  <c r="L34" i="25"/>
  <c r="M34" i="25" s="1"/>
  <c r="O34" i="25" s="1"/>
  <c r="L36" i="25"/>
  <c r="M36" i="25" s="1"/>
  <c r="O36" i="25" s="1"/>
  <c r="L38" i="25"/>
  <c r="M38" i="25" s="1"/>
  <c r="O38" i="25" s="1"/>
  <c r="L40" i="25"/>
  <c r="M40" i="25" s="1"/>
  <c r="O40" i="25" s="1"/>
  <c r="L42" i="25"/>
  <c r="M42" i="25" s="1"/>
  <c r="O42" i="25" s="1"/>
  <c r="L44" i="25"/>
  <c r="M44" i="25" s="1"/>
  <c r="O44" i="25" s="1"/>
  <c r="L46" i="25"/>
  <c r="M46" i="25" s="1"/>
  <c r="O46" i="25" s="1"/>
  <c r="L49" i="25"/>
  <c r="M49" i="25" s="1"/>
  <c r="O49" i="25" s="1"/>
  <c r="L52" i="25"/>
  <c r="M52" i="25" s="1"/>
  <c r="O52" i="25" s="1"/>
  <c r="Q54" i="25"/>
  <c r="R54" i="25" s="1"/>
  <c r="T54" i="25" s="1"/>
  <c r="H54" i="25"/>
  <c r="J54" i="25" s="1"/>
  <c r="L56" i="25"/>
  <c r="M56" i="25" s="1"/>
  <c r="O56" i="25" s="1"/>
  <c r="Q58" i="25"/>
  <c r="R58" i="25" s="1"/>
  <c r="T58" i="25" s="1"/>
  <c r="H58" i="25"/>
  <c r="J58" i="25" s="1"/>
  <c r="L60" i="25"/>
  <c r="M60" i="25" s="1"/>
  <c r="O60" i="25" s="1"/>
  <c r="Q62" i="25"/>
  <c r="R62" i="25" s="1"/>
  <c r="T62" i="25" s="1"/>
  <c r="H62" i="25"/>
  <c r="J62" i="25" s="1"/>
  <c r="L64" i="25"/>
  <c r="M64" i="25" s="1"/>
  <c r="O64" i="25" s="1"/>
  <c r="Q66" i="25"/>
  <c r="R66" i="25" s="1"/>
  <c r="T66" i="25" s="1"/>
  <c r="H66" i="25"/>
  <c r="J66" i="25" s="1"/>
  <c r="L68" i="25"/>
  <c r="M68" i="25" s="1"/>
  <c r="O68" i="25" s="1"/>
  <c r="Q70" i="25"/>
  <c r="R70" i="25" s="1"/>
  <c r="T70" i="25" s="1"/>
  <c r="H70" i="25"/>
  <c r="J70" i="25" s="1"/>
  <c r="L72" i="25"/>
  <c r="M72" i="25" s="1"/>
  <c r="O72" i="25" s="1"/>
  <c r="Q74" i="25"/>
  <c r="R74" i="25" s="1"/>
  <c r="T74" i="25" s="1"/>
  <c r="H74" i="25"/>
  <c r="J74" i="25" s="1"/>
  <c r="L76" i="25"/>
  <c r="M76" i="25" s="1"/>
  <c r="O76" i="25" s="1"/>
  <c r="Q78" i="25"/>
  <c r="R78" i="25" s="1"/>
  <c r="T78" i="25" s="1"/>
  <c r="H78" i="25"/>
  <c r="J78" i="25" s="1"/>
  <c r="E51" i="25"/>
  <c r="L51" i="25"/>
  <c r="M51" i="25" s="1"/>
  <c r="O51" i="25" s="1"/>
  <c r="H53" i="25"/>
  <c r="J53" i="25" s="1"/>
  <c r="Q53" i="25"/>
  <c r="R53" i="25" s="1"/>
  <c r="T53" i="25" s="1"/>
  <c r="E55" i="25"/>
  <c r="L55" i="25"/>
  <c r="M55" i="25" s="1"/>
  <c r="O55" i="25" s="1"/>
  <c r="H57" i="25"/>
  <c r="J57" i="25" s="1"/>
  <c r="Q57" i="25"/>
  <c r="R57" i="25" s="1"/>
  <c r="T57" i="25" s="1"/>
  <c r="E59" i="25"/>
  <c r="L59" i="25"/>
  <c r="M59" i="25" s="1"/>
  <c r="O59" i="25" s="1"/>
  <c r="H61" i="25"/>
  <c r="J61" i="25" s="1"/>
  <c r="Q61" i="25"/>
  <c r="R61" i="25" s="1"/>
  <c r="T61" i="25" s="1"/>
  <c r="E63" i="25"/>
  <c r="L63" i="25"/>
  <c r="M63" i="25" s="1"/>
  <c r="O63" i="25" s="1"/>
  <c r="H65" i="25"/>
  <c r="J65" i="25" s="1"/>
  <c r="Q65" i="25"/>
  <c r="R65" i="25" s="1"/>
  <c r="T65" i="25" s="1"/>
  <c r="E67" i="25"/>
  <c r="L67" i="25"/>
  <c r="M67" i="25" s="1"/>
  <c r="O67" i="25" s="1"/>
  <c r="H69" i="25"/>
  <c r="J69" i="25" s="1"/>
  <c r="Q69" i="25"/>
  <c r="R69" i="25" s="1"/>
  <c r="T69" i="25" s="1"/>
  <c r="E71" i="25"/>
  <c r="L71" i="25"/>
  <c r="M71" i="25" s="1"/>
  <c r="O71" i="25" s="1"/>
  <c r="H73" i="25"/>
  <c r="J73" i="25" s="1"/>
  <c r="Q73" i="25"/>
  <c r="R73" i="25" s="1"/>
  <c r="T73" i="25" s="1"/>
  <c r="E75" i="25"/>
  <c r="L75" i="25"/>
  <c r="M75" i="25" s="1"/>
  <c r="O75" i="25" s="1"/>
  <c r="H77" i="25"/>
  <c r="J77" i="25" s="1"/>
  <c r="Q77" i="25"/>
  <c r="R77" i="25" s="1"/>
  <c r="T77" i="25" s="1"/>
  <c r="E79" i="25"/>
  <c r="L79" i="25"/>
  <c r="M79" i="25" s="1"/>
  <c r="O79" i="25" s="1"/>
  <c r="D294" i="25"/>
  <c r="D292" i="25"/>
  <c r="D290" i="25"/>
  <c r="D295" i="25"/>
  <c r="D293" i="25"/>
  <c r="D291" i="25"/>
  <c r="D289" i="25"/>
  <c r="I294" i="25"/>
  <c r="I292" i="25"/>
  <c r="I290" i="25"/>
  <c r="I288" i="25"/>
  <c r="I295" i="25"/>
  <c r="I293" i="25"/>
  <c r="I291" i="25"/>
  <c r="I289" i="25"/>
  <c r="Q9" i="24"/>
  <c r="R9" i="24" s="1"/>
  <c r="T9" i="24" s="1"/>
  <c r="H9" i="24"/>
  <c r="J9" i="24" s="1"/>
  <c r="Q11" i="24"/>
  <c r="R11" i="24" s="1"/>
  <c r="T11" i="24" s="1"/>
  <c r="H11" i="24"/>
  <c r="J11" i="24" s="1"/>
  <c r="H8" i="24"/>
  <c r="J8" i="24" s="1"/>
  <c r="Q8" i="24"/>
  <c r="R8" i="24" s="1"/>
  <c r="T8" i="24" s="1"/>
  <c r="C10" i="24"/>
  <c r="E10" i="24" s="1"/>
  <c r="L10" i="24"/>
  <c r="M10" i="24" s="1"/>
  <c r="O10" i="24" s="1"/>
  <c r="L9" i="24"/>
  <c r="M9" i="24" s="1"/>
  <c r="O9" i="24" s="1"/>
  <c r="C11" i="24"/>
  <c r="E11" i="24" s="1"/>
  <c r="L11" i="24"/>
  <c r="M11" i="24" s="1"/>
  <c r="O11" i="24" s="1"/>
  <c r="E8" i="24"/>
  <c r="L8" i="24"/>
  <c r="M8" i="24" s="1"/>
  <c r="O8" i="24" s="1"/>
  <c r="H10" i="24"/>
  <c r="J10" i="24" s="1"/>
  <c r="Q10" i="24"/>
  <c r="R10" i="24" s="1"/>
  <c r="T10" i="24" s="1"/>
  <c r="L15" i="24"/>
  <c r="M15" i="24" s="1"/>
  <c r="O15" i="24" s="1"/>
  <c r="L19" i="24"/>
  <c r="M19" i="24" s="1"/>
  <c r="O19" i="24" s="1"/>
  <c r="L27" i="24"/>
  <c r="M27" i="24" s="1"/>
  <c r="O27" i="24" s="1"/>
  <c r="L31" i="24"/>
  <c r="M31" i="24" s="1"/>
  <c r="O31" i="24" s="1"/>
  <c r="L35" i="24"/>
  <c r="M35" i="24" s="1"/>
  <c r="O35" i="24" s="1"/>
  <c r="L37" i="24"/>
  <c r="M37" i="24" s="1"/>
  <c r="O37" i="24" s="1"/>
  <c r="L39" i="24"/>
  <c r="M39" i="24" s="1"/>
  <c r="O39" i="24" s="1"/>
  <c r="L41" i="24"/>
  <c r="M41" i="24" s="1"/>
  <c r="O41" i="24" s="1"/>
  <c r="L43" i="24"/>
  <c r="M43" i="24" s="1"/>
  <c r="O43" i="24" s="1"/>
  <c r="L45" i="24"/>
  <c r="M45" i="24" s="1"/>
  <c r="O45" i="24" s="1"/>
  <c r="L47" i="24"/>
  <c r="M47" i="24" s="1"/>
  <c r="O47" i="24" s="1"/>
  <c r="H50" i="24"/>
  <c r="J50" i="24" s="1"/>
  <c r="Q50" i="24"/>
  <c r="R50" i="24" s="1"/>
  <c r="T50" i="24" s="1"/>
  <c r="L52" i="24"/>
  <c r="M52" i="24" s="1"/>
  <c r="O52" i="24" s="1"/>
  <c r="H54" i="24"/>
  <c r="J54" i="24" s="1"/>
  <c r="Q54" i="24"/>
  <c r="R54" i="24" s="1"/>
  <c r="T54" i="24" s="1"/>
  <c r="L56" i="24"/>
  <c r="M56" i="24" s="1"/>
  <c r="O56" i="24" s="1"/>
  <c r="H58" i="24"/>
  <c r="J58" i="24" s="1"/>
  <c r="Q58" i="24"/>
  <c r="R58" i="24" s="1"/>
  <c r="T58" i="24" s="1"/>
  <c r="L60" i="24"/>
  <c r="M60" i="24" s="1"/>
  <c r="O60" i="24" s="1"/>
  <c r="H62" i="24"/>
  <c r="J62" i="24" s="1"/>
  <c r="Q62" i="24"/>
  <c r="R62" i="24" s="1"/>
  <c r="T62" i="24" s="1"/>
  <c r="L64" i="24"/>
  <c r="M64" i="24" s="1"/>
  <c r="O64" i="24" s="1"/>
  <c r="H66" i="24"/>
  <c r="J66" i="24" s="1"/>
  <c r="Q66" i="24"/>
  <c r="R66" i="24" s="1"/>
  <c r="T66" i="24" s="1"/>
  <c r="L68" i="24"/>
  <c r="M68" i="24" s="1"/>
  <c r="O68" i="24" s="1"/>
  <c r="H70" i="24"/>
  <c r="J70" i="24" s="1"/>
  <c r="Q70" i="24"/>
  <c r="R70" i="24" s="1"/>
  <c r="T70" i="24" s="1"/>
  <c r="L72" i="24"/>
  <c r="M72" i="24" s="1"/>
  <c r="O72" i="24" s="1"/>
  <c r="H74" i="24"/>
  <c r="J74" i="24" s="1"/>
  <c r="Q74" i="24"/>
  <c r="R74" i="24" s="1"/>
  <c r="T74" i="24" s="1"/>
  <c r="L76" i="24"/>
  <c r="M76" i="24" s="1"/>
  <c r="O76" i="24" s="1"/>
  <c r="H78" i="24"/>
  <c r="J78" i="24" s="1"/>
  <c r="Q78" i="24"/>
  <c r="R78" i="24" s="1"/>
  <c r="T78" i="24" s="1"/>
  <c r="L13" i="24"/>
  <c r="M13" i="24" s="1"/>
  <c r="O13" i="24" s="1"/>
  <c r="L17" i="24"/>
  <c r="M17" i="24" s="1"/>
  <c r="O17" i="24" s="1"/>
  <c r="L21" i="24"/>
  <c r="M21" i="24" s="1"/>
  <c r="O21" i="24" s="1"/>
  <c r="L23" i="24"/>
  <c r="M23" i="24" s="1"/>
  <c r="O23" i="24" s="1"/>
  <c r="L25" i="24"/>
  <c r="M25" i="24" s="1"/>
  <c r="O25" i="24" s="1"/>
  <c r="L29" i="24"/>
  <c r="M29" i="24" s="1"/>
  <c r="O29" i="24" s="1"/>
  <c r="L33" i="24"/>
  <c r="M33" i="24" s="1"/>
  <c r="O33" i="24" s="1"/>
  <c r="Q12" i="24"/>
  <c r="R12" i="24" s="1"/>
  <c r="T12" i="24" s="1"/>
  <c r="H13" i="24"/>
  <c r="J13" i="24" s="1"/>
  <c r="Q14" i="24"/>
  <c r="R14" i="24" s="1"/>
  <c r="T14" i="24" s="1"/>
  <c r="H15" i="24"/>
  <c r="J15" i="24" s="1"/>
  <c r="Q16" i="24"/>
  <c r="R16" i="24" s="1"/>
  <c r="T16" i="24" s="1"/>
  <c r="H17" i="24"/>
  <c r="J17" i="24" s="1"/>
  <c r="Q18" i="24"/>
  <c r="R18" i="24" s="1"/>
  <c r="T18" i="24" s="1"/>
  <c r="H19" i="24"/>
  <c r="J19" i="24" s="1"/>
  <c r="Q20" i="24"/>
  <c r="R20" i="24" s="1"/>
  <c r="T20" i="24" s="1"/>
  <c r="H21" i="24"/>
  <c r="J21" i="24" s="1"/>
  <c r="Q22" i="24"/>
  <c r="R22" i="24" s="1"/>
  <c r="T22" i="24" s="1"/>
  <c r="H23" i="24"/>
  <c r="J23" i="24" s="1"/>
  <c r="Q24" i="24"/>
  <c r="R24" i="24" s="1"/>
  <c r="T24" i="24" s="1"/>
  <c r="H25" i="24"/>
  <c r="J25" i="24" s="1"/>
  <c r="Q26" i="24"/>
  <c r="R26" i="24" s="1"/>
  <c r="T26" i="24" s="1"/>
  <c r="H27" i="24"/>
  <c r="J27" i="24" s="1"/>
  <c r="Q28" i="24"/>
  <c r="R28" i="24" s="1"/>
  <c r="T28" i="24" s="1"/>
  <c r="H29" i="24"/>
  <c r="J29" i="24" s="1"/>
  <c r="Q30" i="24"/>
  <c r="R30" i="24" s="1"/>
  <c r="T30" i="24" s="1"/>
  <c r="H31" i="24"/>
  <c r="J31" i="24" s="1"/>
  <c r="Q32" i="24"/>
  <c r="R32" i="24" s="1"/>
  <c r="T32" i="24" s="1"/>
  <c r="H33" i="24"/>
  <c r="J33" i="24" s="1"/>
  <c r="Q34" i="24"/>
  <c r="R34" i="24" s="1"/>
  <c r="T34" i="24" s="1"/>
  <c r="H35" i="24"/>
  <c r="J35" i="24" s="1"/>
  <c r="Q36" i="24"/>
  <c r="R36" i="24" s="1"/>
  <c r="T36" i="24" s="1"/>
  <c r="H37" i="24"/>
  <c r="J37" i="24" s="1"/>
  <c r="Q38" i="24"/>
  <c r="R38" i="24" s="1"/>
  <c r="T38" i="24" s="1"/>
  <c r="H39" i="24"/>
  <c r="J39" i="24" s="1"/>
  <c r="Q40" i="24"/>
  <c r="R40" i="24" s="1"/>
  <c r="T40" i="24" s="1"/>
  <c r="H41" i="24"/>
  <c r="J41" i="24" s="1"/>
  <c r="Q42" i="24"/>
  <c r="R42" i="24" s="1"/>
  <c r="T42" i="24" s="1"/>
  <c r="H43" i="24"/>
  <c r="J43" i="24" s="1"/>
  <c r="Q44" i="24"/>
  <c r="R44" i="24" s="1"/>
  <c r="T44" i="24" s="1"/>
  <c r="H45" i="24"/>
  <c r="J45" i="24" s="1"/>
  <c r="Q46" i="24"/>
  <c r="R46" i="24" s="1"/>
  <c r="T46" i="24" s="1"/>
  <c r="H47" i="24"/>
  <c r="J47" i="24" s="1"/>
  <c r="Q48" i="24"/>
  <c r="R48" i="24" s="1"/>
  <c r="T48" i="24" s="1"/>
  <c r="E51" i="24"/>
  <c r="L51" i="24"/>
  <c r="M51" i="24" s="1"/>
  <c r="O51" i="24" s="1"/>
  <c r="Q53" i="24"/>
  <c r="R53" i="24" s="1"/>
  <c r="T53" i="24" s="1"/>
  <c r="H53" i="24"/>
  <c r="J53" i="24" s="1"/>
  <c r="E55" i="24"/>
  <c r="L55" i="24"/>
  <c r="M55" i="24" s="1"/>
  <c r="O55" i="24" s="1"/>
  <c r="Q57" i="24"/>
  <c r="R57" i="24" s="1"/>
  <c r="T57" i="24" s="1"/>
  <c r="H57" i="24"/>
  <c r="J57" i="24" s="1"/>
  <c r="E59" i="24"/>
  <c r="L59" i="24"/>
  <c r="M59" i="24" s="1"/>
  <c r="O59" i="24" s="1"/>
  <c r="Q61" i="24"/>
  <c r="R61" i="24" s="1"/>
  <c r="T61" i="24" s="1"/>
  <c r="H61" i="24"/>
  <c r="J61" i="24" s="1"/>
  <c r="E63" i="24"/>
  <c r="L63" i="24"/>
  <c r="M63" i="24" s="1"/>
  <c r="O63" i="24" s="1"/>
  <c r="Q65" i="24"/>
  <c r="R65" i="24" s="1"/>
  <c r="T65" i="24" s="1"/>
  <c r="H65" i="24"/>
  <c r="J65" i="24" s="1"/>
  <c r="E67" i="24"/>
  <c r="L67" i="24"/>
  <c r="M67" i="24" s="1"/>
  <c r="O67" i="24" s="1"/>
  <c r="Q69" i="24"/>
  <c r="R69" i="24" s="1"/>
  <c r="T69" i="24" s="1"/>
  <c r="H69" i="24"/>
  <c r="J69" i="24" s="1"/>
  <c r="E71" i="24"/>
  <c r="L71" i="24"/>
  <c r="M71" i="24" s="1"/>
  <c r="O71" i="24" s="1"/>
  <c r="Q73" i="24"/>
  <c r="R73" i="24" s="1"/>
  <c r="T73" i="24" s="1"/>
  <c r="H73" i="24"/>
  <c r="J73" i="24" s="1"/>
  <c r="E75" i="24"/>
  <c r="L75" i="24"/>
  <c r="M75" i="24" s="1"/>
  <c r="O75" i="24" s="1"/>
  <c r="Q77" i="24"/>
  <c r="R77" i="24" s="1"/>
  <c r="T77" i="24" s="1"/>
  <c r="H77" i="24"/>
  <c r="J77" i="24" s="1"/>
  <c r="E79" i="24"/>
  <c r="L79" i="24"/>
  <c r="M79" i="24" s="1"/>
  <c r="O79" i="24" s="1"/>
  <c r="L12" i="24"/>
  <c r="M12" i="24" s="1"/>
  <c r="O12" i="24" s="1"/>
  <c r="L18" i="24"/>
  <c r="M18" i="24" s="1"/>
  <c r="O18" i="24" s="1"/>
  <c r="L20" i="24"/>
  <c r="M20" i="24" s="1"/>
  <c r="O20" i="24" s="1"/>
  <c r="L24" i="24"/>
  <c r="M24" i="24" s="1"/>
  <c r="O24" i="24" s="1"/>
  <c r="L30" i="24"/>
  <c r="M30" i="24" s="1"/>
  <c r="O30" i="24" s="1"/>
  <c r="L34" i="24"/>
  <c r="M34" i="24" s="1"/>
  <c r="O34" i="24" s="1"/>
  <c r="L40" i="24"/>
  <c r="M40" i="24" s="1"/>
  <c r="O40" i="24" s="1"/>
  <c r="L42" i="24"/>
  <c r="M42" i="24" s="1"/>
  <c r="O42" i="24" s="1"/>
  <c r="L44" i="24"/>
  <c r="M44" i="24" s="1"/>
  <c r="O44" i="24" s="1"/>
  <c r="L46" i="24"/>
  <c r="M46" i="24" s="1"/>
  <c r="O46" i="24" s="1"/>
  <c r="L48" i="24"/>
  <c r="M48" i="24" s="1"/>
  <c r="O48" i="24" s="1"/>
  <c r="L50" i="24"/>
  <c r="M50" i="24" s="1"/>
  <c r="O50" i="24" s="1"/>
  <c r="H52" i="24"/>
  <c r="J52" i="24" s="1"/>
  <c r="Q52" i="24"/>
  <c r="R52" i="24" s="1"/>
  <c r="T52" i="24" s="1"/>
  <c r="L54" i="24"/>
  <c r="M54" i="24" s="1"/>
  <c r="O54" i="24" s="1"/>
  <c r="H56" i="24"/>
  <c r="J56" i="24" s="1"/>
  <c r="Q56" i="24"/>
  <c r="R56" i="24" s="1"/>
  <c r="T56" i="24" s="1"/>
  <c r="L58" i="24"/>
  <c r="M58" i="24" s="1"/>
  <c r="O58" i="24" s="1"/>
  <c r="H60" i="24"/>
  <c r="J60" i="24" s="1"/>
  <c r="Q60" i="24"/>
  <c r="R60" i="24" s="1"/>
  <c r="T60" i="24" s="1"/>
  <c r="L62" i="24"/>
  <c r="M62" i="24" s="1"/>
  <c r="O62" i="24" s="1"/>
  <c r="H64" i="24"/>
  <c r="J64" i="24" s="1"/>
  <c r="Q64" i="24"/>
  <c r="R64" i="24" s="1"/>
  <c r="T64" i="24" s="1"/>
  <c r="L66" i="24"/>
  <c r="M66" i="24" s="1"/>
  <c r="O66" i="24" s="1"/>
  <c r="H68" i="24"/>
  <c r="J68" i="24" s="1"/>
  <c r="Q68" i="24"/>
  <c r="R68" i="24" s="1"/>
  <c r="T68" i="24" s="1"/>
  <c r="L70" i="24"/>
  <c r="M70" i="24" s="1"/>
  <c r="O70" i="24" s="1"/>
  <c r="H72" i="24"/>
  <c r="J72" i="24" s="1"/>
  <c r="Q72" i="24"/>
  <c r="R72" i="24" s="1"/>
  <c r="T72" i="24" s="1"/>
  <c r="L74" i="24"/>
  <c r="M74" i="24" s="1"/>
  <c r="O74" i="24" s="1"/>
  <c r="H76" i="24"/>
  <c r="J76" i="24" s="1"/>
  <c r="Q76" i="24"/>
  <c r="R76" i="24" s="1"/>
  <c r="T76" i="24" s="1"/>
  <c r="L78" i="24"/>
  <c r="M78" i="24" s="1"/>
  <c r="O78" i="24" s="1"/>
  <c r="L14" i="24"/>
  <c r="M14" i="24" s="1"/>
  <c r="O14" i="24" s="1"/>
  <c r="L16" i="24"/>
  <c r="M16" i="24" s="1"/>
  <c r="O16" i="24" s="1"/>
  <c r="L22" i="24"/>
  <c r="M22" i="24" s="1"/>
  <c r="O22" i="24" s="1"/>
  <c r="L26" i="24"/>
  <c r="M26" i="24" s="1"/>
  <c r="O26" i="24" s="1"/>
  <c r="L28" i="24"/>
  <c r="M28" i="24" s="1"/>
  <c r="O28" i="24" s="1"/>
  <c r="L32" i="24"/>
  <c r="M32" i="24" s="1"/>
  <c r="O32" i="24" s="1"/>
  <c r="L36" i="24"/>
  <c r="M36" i="24" s="1"/>
  <c r="O36" i="24" s="1"/>
  <c r="L38" i="24"/>
  <c r="M38" i="24" s="1"/>
  <c r="O38" i="24" s="1"/>
  <c r="H49" i="24"/>
  <c r="J49" i="24" s="1"/>
  <c r="Q51" i="24"/>
  <c r="R51" i="24" s="1"/>
  <c r="T51" i="24" s="1"/>
  <c r="H51" i="24"/>
  <c r="J51" i="24" s="1"/>
  <c r="E53" i="24"/>
  <c r="L53" i="24"/>
  <c r="M53" i="24" s="1"/>
  <c r="O53" i="24" s="1"/>
  <c r="Q55" i="24"/>
  <c r="R55" i="24" s="1"/>
  <c r="T55" i="24" s="1"/>
  <c r="H55" i="24"/>
  <c r="J55" i="24" s="1"/>
  <c r="E57" i="24"/>
  <c r="L57" i="24"/>
  <c r="M57" i="24" s="1"/>
  <c r="O57" i="24" s="1"/>
  <c r="Q59" i="24"/>
  <c r="R59" i="24" s="1"/>
  <c r="T59" i="24" s="1"/>
  <c r="H59" i="24"/>
  <c r="J59" i="24" s="1"/>
  <c r="E61" i="24"/>
  <c r="L61" i="24"/>
  <c r="M61" i="24" s="1"/>
  <c r="O61" i="24" s="1"/>
  <c r="Q63" i="24"/>
  <c r="R63" i="24" s="1"/>
  <c r="T63" i="24" s="1"/>
  <c r="H63" i="24"/>
  <c r="J63" i="24" s="1"/>
  <c r="E65" i="24"/>
  <c r="L65" i="24"/>
  <c r="M65" i="24" s="1"/>
  <c r="O65" i="24" s="1"/>
  <c r="Q67" i="24"/>
  <c r="R67" i="24" s="1"/>
  <c r="T67" i="24" s="1"/>
  <c r="H67" i="24"/>
  <c r="J67" i="24" s="1"/>
  <c r="E69" i="24"/>
  <c r="L69" i="24"/>
  <c r="M69" i="24" s="1"/>
  <c r="O69" i="24" s="1"/>
  <c r="Q71" i="24"/>
  <c r="R71" i="24" s="1"/>
  <c r="T71" i="24" s="1"/>
  <c r="H71" i="24"/>
  <c r="J71" i="24" s="1"/>
  <c r="E73" i="24"/>
  <c r="L73" i="24"/>
  <c r="M73" i="24" s="1"/>
  <c r="O73" i="24" s="1"/>
  <c r="Q75" i="24"/>
  <c r="R75" i="24" s="1"/>
  <c r="T75" i="24" s="1"/>
  <c r="H75" i="24"/>
  <c r="J75" i="24" s="1"/>
  <c r="E77" i="24"/>
  <c r="L77" i="24"/>
  <c r="M77" i="24" s="1"/>
  <c r="O77" i="24" s="1"/>
  <c r="Q79" i="24"/>
  <c r="R79" i="24" s="1"/>
  <c r="T79" i="24" s="1"/>
  <c r="H79" i="24"/>
  <c r="J79" i="24" s="1"/>
  <c r="I294" i="24"/>
  <c r="I295" i="24"/>
  <c r="D314" i="9" l="1"/>
  <c r="D317" i="9" s="1"/>
  <c r="D313" i="9"/>
  <c r="D316" i="9" s="1"/>
  <c r="I295" i="9" l="1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1" i="9"/>
  <c r="I213" i="9"/>
  <c r="I176" i="9"/>
  <c r="I172" i="9"/>
  <c r="I210" i="9"/>
  <c r="I208" i="9"/>
  <c r="I206" i="9"/>
  <c r="I204" i="9"/>
  <c r="I202" i="9"/>
  <c r="I200" i="9"/>
  <c r="I198" i="9"/>
  <c r="I196" i="9"/>
  <c r="I194" i="9"/>
  <c r="I192" i="9"/>
  <c r="I190" i="9"/>
  <c r="I188" i="9"/>
  <c r="I186" i="9"/>
  <c r="I184" i="9"/>
  <c r="I182" i="9"/>
  <c r="I180" i="9"/>
  <c r="I178" i="9"/>
  <c r="I175" i="9"/>
  <c r="I171" i="9"/>
  <c r="I212" i="9"/>
  <c r="I214" i="9"/>
  <c r="I209" i="9"/>
  <c r="I207" i="9"/>
  <c r="I205" i="9"/>
  <c r="I203" i="9"/>
  <c r="I201" i="9"/>
  <c r="I199" i="9"/>
  <c r="I197" i="9"/>
  <c r="I195" i="9"/>
  <c r="I193" i="9"/>
  <c r="I191" i="9"/>
  <c r="I189" i="9"/>
  <c r="I187" i="9"/>
  <c r="I185" i="9"/>
  <c r="I183" i="9"/>
  <c r="I181" i="9"/>
  <c r="I179" i="9"/>
  <c r="I177" i="9"/>
  <c r="I173" i="9"/>
  <c r="I169" i="9"/>
  <c r="I170" i="9"/>
  <c r="I165" i="9"/>
  <c r="I163" i="9"/>
  <c r="I161" i="9"/>
  <c r="I158" i="9"/>
  <c r="I105" i="9"/>
  <c r="I101" i="9"/>
  <c r="I97" i="9"/>
  <c r="I93" i="9"/>
  <c r="I164" i="9"/>
  <c r="I162" i="9"/>
  <c r="I160" i="9"/>
  <c r="I159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3" i="9"/>
  <c r="I99" i="9"/>
  <c r="I95" i="9"/>
  <c r="I174" i="9"/>
  <c r="I168" i="9"/>
  <c r="I167" i="9"/>
  <c r="I166" i="9"/>
  <c r="I102" i="9"/>
  <c r="I94" i="9"/>
  <c r="I91" i="9"/>
  <c r="I87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104" i="9"/>
  <c r="I96" i="9"/>
  <c r="I90" i="9"/>
  <c r="I86" i="9"/>
  <c r="I106" i="9"/>
  <c r="I98" i="9"/>
  <c r="I89" i="9"/>
  <c r="I85" i="9"/>
  <c r="I100" i="9"/>
  <c r="I92" i="9"/>
  <c r="I88" i="9"/>
  <c r="I84" i="9"/>
  <c r="D213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1" i="9"/>
  <c r="D212" i="9"/>
  <c r="D210" i="9"/>
  <c r="D208" i="9"/>
  <c r="D206" i="9"/>
  <c r="D204" i="9"/>
  <c r="D202" i="9"/>
  <c r="D200" i="9"/>
  <c r="D198" i="9"/>
  <c r="D196" i="9"/>
  <c r="D194" i="9"/>
  <c r="D192" i="9"/>
  <c r="D190" i="9"/>
  <c r="D188" i="9"/>
  <c r="D186" i="9"/>
  <c r="D184" i="9"/>
  <c r="D182" i="9"/>
  <c r="D180" i="9"/>
  <c r="D178" i="9"/>
  <c r="D175" i="9"/>
  <c r="D214" i="9"/>
  <c r="D174" i="9"/>
  <c r="D170" i="9"/>
  <c r="D167" i="9"/>
  <c r="D209" i="9"/>
  <c r="D207" i="9"/>
  <c r="D205" i="9"/>
  <c r="D203" i="9"/>
  <c r="D201" i="9"/>
  <c r="D199" i="9"/>
  <c r="D197" i="9"/>
  <c r="D195" i="9"/>
  <c r="D193" i="9"/>
  <c r="D191" i="9"/>
  <c r="D189" i="9"/>
  <c r="D187" i="9"/>
  <c r="D185" i="9"/>
  <c r="D183" i="9"/>
  <c r="D181" i="9"/>
  <c r="D179" i="9"/>
  <c r="D177" i="9"/>
  <c r="D176" i="9"/>
  <c r="D172" i="9"/>
  <c r="D168" i="9"/>
  <c r="D166" i="9"/>
  <c r="D173" i="9"/>
  <c r="D160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3" i="9"/>
  <c r="D99" i="9"/>
  <c r="D95" i="9"/>
  <c r="D169" i="9"/>
  <c r="D164" i="9"/>
  <c r="D162" i="9"/>
  <c r="D159" i="9"/>
  <c r="D171" i="9"/>
  <c r="D105" i="9"/>
  <c r="D101" i="9"/>
  <c r="D97" i="9"/>
  <c r="D93" i="9"/>
  <c r="D165" i="9"/>
  <c r="D163" i="9"/>
  <c r="D161" i="9"/>
  <c r="D158" i="9"/>
  <c r="D106" i="9"/>
  <c r="D98" i="9"/>
  <c r="D89" i="9"/>
  <c r="D85" i="9"/>
  <c r="D100" i="9"/>
  <c r="D92" i="9"/>
  <c r="D88" i="9"/>
  <c r="D84" i="9"/>
  <c r="D8" i="9"/>
  <c r="D102" i="9"/>
  <c r="D94" i="9"/>
  <c r="D91" i="9"/>
  <c r="D87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104" i="9"/>
  <c r="D96" i="9"/>
  <c r="D90" i="9"/>
  <c r="D86" i="9"/>
  <c r="J139" i="22"/>
  <c r="I139" i="22"/>
  <c r="H139" i="22"/>
  <c r="H151" i="22" s="1"/>
  <c r="H163" i="22" s="1"/>
  <c r="H175" i="22" s="1"/>
  <c r="H187" i="22" s="1"/>
  <c r="H199" i="22" s="1"/>
  <c r="H211" i="22" s="1"/>
  <c r="H223" i="22" s="1"/>
  <c r="H235" i="22" s="1"/>
  <c r="H247" i="22" s="1"/>
  <c r="H259" i="22" s="1"/>
  <c r="H271" i="22" s="1"/>
  <c r="H283" i="22" s="1"/>
  <c r="H295" i="22" s="1"/>
  <c r="H307" i="22" s="1"/>
  <c r="H319" i="22" s="1"/>
  <c r="H331" i="22" s="1"/>
  <c r="H343" i="22" s="1"/>
  <c r="D139" i="22"/>
  <c r="D151" i="22" s="1"/>
  <c r="D163" i="22" s="1"/>
  <c r="D175" i="22" s="1"/>
  <c r="D187" i="22" s="1"/>
  <c r="B139" i="22"/>
  <c r="B151" i="22" s="1"/>
  <c r="B163" i="22" s="1"/>
  <c r="B175" i="22" s="1"/>
  <c r="B187" i="22" s="1"/>
  <c r="B199" i="22" s="1"/>
  <c r="B211" i="22" s="1"/>
  <c r="B223" i="22" s="1"/>
  <c r="B235" i="22" s="1"/>
  <c r="B247" i="22" s="1"/>
  <c r="B259" i="22" s="1"/>
  <c r="B271" i="22" s="1"/>
  <c r="B283" i="22" s="1"/>
  <c r="B295" i="22" s="1"/>
  <c r="B307" i="22" s="1"/>
  <c r="B319" i="22" s="1"/>
  <c r="B331" i="22" s="1"/>
  <c r="B343" i="22" s="1"/>
  <c r="J138" i="22"/>
  <c r="I138" i="22"/>
  <c r="H138" i="22"/>
  <c r="H150" i="22" s="1"/>
  <c r="H162" i="22" s="1"/>
  <c r="H174" i="22" s="1"/>
  <c r="H186" i="22" s="1"/>
  <c r="H198" i="22" s="1"/>
  <c r="H210" i="22" s="1"/>
  <c r="H222" i="22" s="1"/>
  <c r="H234" i="22" s="1"/>
  <c r="H246" i="22" s="1"/>
  <c r="H258" i="22" s="1"/>
  <c r="H270" i="22" s="1"/>
  <c r="H282" i="22" s="1"/>
  <c r="H294" i="22" s="1"/>
  <c r="H306" i="22" s="1"/>
  <c r="H318" i="22" s="1"/>
  <c r="H330" i="22" s="1"/>
  <c r="H342" i="22" s="1"/>
  <c r="D138" i="22"/>
  <c r="D150" i="22" s="1"/>
  <c r="B138" i="22"/>
  <c r="B150" i="22" s="1"/>
  <c r="B162" i="22" s="1"/>
  <c r="B174" i="22" s="1"/>
  <c r="B186" i="22" s="1"/>
  <c r="B198" i="22" s="1"/>
  <c r="B210" i="22" s="1"/>
  <c r="B222" i="22" s="1"/>
  <c r="B234" i="22" s="1"/>
  <c r="B246" i="22" s="1"/>
  <c r="B258" i="22" s="1"/>
  <c r="B270" i="22" s="1"/>
  <c r="B282" i="22" s="1"/>
  <c r="B294" i="22" s="1"/>
  <c r="B306" i="22" s="1"/>
  <c r="B318" i="22" s="1"/>
  <c r="B330" i="22" s="1"/>
  <c r="B342" i="22" s="1"/>
  <c r="J137" i="22"/>
  <c r="I137" i="22"/>
  <c r="H137" i="22"/>
  <c r="H149" i="22" s="1"/>
  <c r="H161" i="22" s="1"/>
  <c r="H173" i="22" s="1"/>
  <c r="H185" i="22" s="1"/>
  <c r="H197" i="22" s="1"/>
  <c r="H209" i="22" s="1"/>
  <c r="H221" i="22" s="1"/>
  <c r="H233" i="22" s="1"/>
  <c r="H245" i="22" s="1"/>
  <c r="H257" i="22" s="1"/>
  <c r="H269" i="22" s="1"/>
  <c r="H281" i="22" s="1"/>
  <c r="H293" i="22" s="1"/>
  <c r="H305" i="22" s="1"/>
  <c r="H317" i="22" s="1"/>
  <c r="H329" i="22" s="1"/>
  <c r="H341" i="22" s="1"/>
  <c r="D137" i="22"/>
  <c r="D149" i="22" s="1"/>
  <c r="B137" i="22"/>
  <c r="B149" i="22" s="1"/>
  <c r="B161" i="22" s="1"/>
  <c r="B173" i="22" s="1"/>
  <c r="B185" i="22" s="1"/>
  <c r="B197" i="22" s="1"/>
  <c r="B209" i="22" s="1"/>
  <c r="B221" i="22" s="1"/>
  <c r="B233" i="22" s="1"/>
  <c r="B245" i="22" s="1"/>
  <c r="B257" i="22" s="1"/>
  <c r="B269" i="22" s="1"/>
  <c r="B281" i="22" s="1"/>
  <c r="B293" i="22" s="1"/>
  <c r="B305" i="22" s="1"/>
  <c r="B317" i="22" s="1"/>
  <c r="B329" i="22" s="1"/>
  <c r="B341" i="22" s="1"/>
  <c r="J136" i="22"/>
  <c r="I136" i="22"/>
  <c r="H136" i="22"/>
  <c r="H148" i="22" s="1"/>
  <c r="H160" i="22" s="1"/>
  <c r="H172" i="22" s="1"/>
  <c r="H184" i="22" s="1"/>
  <c r="H196" i="22" s="1"/>
  <c r="H208" i="22" s="1"/>
  <c r="H220" i="22" s="1"/>
  <c r="H232" i="22" s="1"/>
  <c r="H244" i="22" s="1"/>
  <c r="H256" i="22" s="1"/>
  <c r="H268" i="22" s="1"/>
  <c r="H280" i="22" s="1"/>
  <c r="H292" i="22" s="1"/>
  <c r="H304" i="22" s="1"/>
  <c r="H316" i="22" s="1"/>
  <c r="H328" i="22" s="1"/>
  <c r="H340" i="22" s="1"/>
  <c r="D136" i="22"/>
  <c r="B136" i="22"/>
  <c r="B148" i="22" s="1"/>
  <c r="B160" i="22" s="1"/>
  <c r="B172" i="22" s="1"/>
  <c r="B184" i="22" s="1"/>
  <c r="B196" i="22" s="1"/>
  <c r="B208" i="22" s="1"/>
  <c r="B220" i="22" s="1"/>
  <c r="B232" i="22" s="1"/>
  <c r="B244" i="22" s="1"/>
  <c r="B256" i="22" s="1"/>
  <c r="B268" i="22" s="1"/>
  <c r="B280" i="22" s="1"/>
  <c r="B292" i="22" s="1"/>
  <c r="B304" i="22" s="1"/>
  <c r="B316" i="22" s="1"/>
  <c r="B328" i="22" s="1"/>
  <c r="B340" i="22" s="1"/>
  <c r="J135" i="22"/>
  <c r="I135" i="22"/>
  <c r="H135" i="22"/>
  <c r="H147" i="22" s="1"/>
  <c r="H159" i="22" s="1"/>
  <c r="H171" i="22" s="1"/>
  <c r="H183" i="22" s="1"/>
  <c r="H195" i="22" s="1"/>
  <c r="H207" i="22" s="1"/>
  <c r="H219" i="22" s="1"/>
  <c r="H231" i="22" s="1"/>
  <c r="H243" i="22" s="1"/>
  <c r="H255" i="22" s="1"/>
  <c r="H267" i="22" s="1"/>
  <c r="H279" i="22" s="1"/>
  <c r="H291" i="22" s="1"/>
  <c r="H303" i="22" s="1"/>
  <c r="H315" i="22" s="1"/>
  <c r="H327" i="22" s="1"/>
  <c r="H339" i="22" s="1"/>
  <c r="D135" i="22"/>
  <c r="D147" i="22" s="1"/>
  <c r="D159" i="22" s="1"/>
  <c r="D171" i="22" s="1"/>
  <c r="D183" i="22" s="1"/>
  <c r="D195" i="22" s="1"/>
  <c r="B135" i="22"/>
  <c r="B147" i="22" s="1"/>
  <c r="B159" i="22" s="1"/>
  <c r="B171" i="22" s="1"/>
  <c r="B183" i="22" s="1"/>
  <c r="B195" i="22" s="1"/>
  <c r="B207" i="22" s="1"/>
  <c r="B219" i="22" s="1"/>
  <c r="B231" i="22" s="1"/>
  <c r="B243" i="22" s="1"/>
  <c r="B255" i="22" s="1"/>
  <c r="B267" i="22" s="1"/>
  <c r="B279" i="22" s="1"/>
  <c r="B291" i="22" s="1"/>
  <c r="B303" i="22" s="1"/>
  <c r="B315" i="22" s="1"/>
  <c r="B327" i="22" s="1"/>
  <c r="B339" i="22" s="1"/>
  <c r="J134" i="22"/>
  <c r="I134" i="22"/>
  <c r="H134" i="22"/>
  <c r="H146" i="22" s="1"/>
  <c r="H158" i="22" s="1"/>
  <c r="H170" i="22" s="1"/>
  <c r="H182" i="22" s="1"/>
  <c r="H194" i="22" s="1"/>
  <c r="H206" i="22" s="1"/>
  <c r="H218" i="22" s="1"/>
  <c r="H230" i="22" s="1"/>
  <c r="H242" i="22" s="1"/>
  <c r="H254" i="22" s="1"/>
  <c r="H266" i="22" s="1"/>
  <c r="H278" i="22" s="1"/>
  <c r="H290" i="22" s="1"/>
  <c r="H302" i="22" s="1"/>
  <c r="H314" i="22" s="1"/>
  <c r="H326" i="22" s="1"/>
  <c r="H338" i="22" s="1"/>
  <c r="D134" i="22"/>
  <c r="D146" i="22" s="1"/>
  <c r="B134" i="22"/>
  <c r="J133" i="22"/>
  <c r="I133" i="22"/>
  <c r="H133" i="22"/>
  <c r="H145" i="22" s="1"/>
  <c r="H157" i="22" s="1"/>
  <c r="H169" i="22" s="1"/>
  <c r="H181" i="22" s="1"/>
  <c r="H193" i="22" s="1"/>
  <c r="H205" i="22" s="1"/>
  <c r="H217" i="22" s="1"/>
  <c r="H229" i="22" s="1"/>
  <c r="H241" i="22" s="1"/>
  <c r="H253" i="22" s="1"/>
  <c r="H265" i="22" s="1"/>
  <c r="H277" i="22" s="1"/>
  <c r="H289" i="22" s="1"/>
  <c r="H301" i="22" s="1"/>
  <c r="H313" i="22" s="1"/>
  <c r="H325" i="22" s="1"/>
  <c r="H337" i="22" s="1"/>
  <c r="D133" i="22"/>
  <c r="D145" i="22" s="1"/>
  <c r="D157" i="22" s="1"/>
  <c r="B133" i="22"/>
  <c r="B145" i="22" s="1"/>
  <c r="B157" i="22" s="1"/>
  <c r="B169" i="22" s="1"/>
  <c r="B181" i="22" s="1"/>
  <c r="B193" i="22" s="1"/>
  <c r="B205" i="22" s="1"/>
  <c r="B217" i="22" s="1"/>
  <c r="B229" i="22" s="1"/>
  <c r="B241" i="22" s="1"/>
  <c r="B253" i="22" s="1"/>
  <c r="B265" i="22" s="1"/>
  <c r="B277" i="22" s="1"/>
  <c r="B289" i="22" s="1"/>
  <c r="B301" i="22" s="1"/>
  <c r="B313" i="22" s="1"/>
  <c r="B325" i="22" s="1"/>
  <c r="B337" i="22" s="1"/>
  <c r="J132" i="22"/>
  <c r="I132" i="22"/>
  <c r="H132" i="22"/>
  <c r="H144" i="22" s="1"/>
  <c r="H156" i="22" s="1"/>
  <c r="H168" i="22" s="1"/>
  <c r="H180" i="22" s="1"/>
  <c r="H192" i="22" s="1"/>
  <c r="H204" i="22" s="1"/>
  <c r="H216" i="22" s="1"/>
  <c r="H228" i="22" s="1"/>
  <c r="H240" i="22" s="1"/>
  <c r="H252" i="22" s="1"/>
  <c r="H264" i="22" s="1"/>
  <c r="H276" i="22" s="1"/>
  <c r="H288" i="22" s="1"/>
  <c r="H300" i="22" s="1"/>
  <c r="H312" i="22" s="1"/>
  <c r="H324" i="22" s="1"/>
  <c r="H336" i="22" s="1"/>
  <c r="D132" i="22"/>
  <c r="B132" i="22"/>
  <c r="B144" i="22" s="1"/>
  <c r="B156" i="22" s="1"/>
  <c r="B168" i="22" s="1"/>
  <c r="B180" i="22" s="1"/>
  <c r="B192" i="22" s="1"/>
  <c r="B204" i="22" s="1"/>
  <c r="B216" i="22" s="1"/>
  <c r="B228" i="22" s="1"/>
  <c r="B240" i="22" s="1"/>
  <c r="B252" i="22" s="1"/>
  <c r="B264" i="22" s="1"/>
  <c r="B276" i="22" s="1"/>
  <c r="B288" i="22" s="1"/>
  <c r="B300" i="22" s="1"/>
  <c r="B312" i="22" s="1"/>
  <c r="B324" i="22" s="1"/>
  <c r="B336" i="22" s="1"/>
  <c r="J131" i="22"/>
  <c r="I131" i="22"/>
  <c r="H131" i="22"/>
  <c r="H143" i="22" s="1"/>
  <c r="H155" i="22" s="1"/>
  <c r="H167" i="22" s="1"/>
  <c r="H179" i="22" s="1"/>
  <c r="H191" i="22" s="1"/>
  <c r="H203" i="22" s="1"/>
  <c r="H215" i="22" s="1"/>
  <c r="H227" i="22" s="1"/>
  <c r="H239" i="22" s="1"/>
  <c r="H251" i="22" s="1"/>
  <c r="H263" i="22" s="1"/>
  <c r="H275" i="22" s="1"/>
  <c r="H287" i="22" s="1"/>
  <c r="H299" i="22" s="1"/>
  <c r="H311" i="22" s="1"/>
  <c r="H323" i="22" s="1"/>
  <c r="H335" i="22" s="1"/>
  <c r="D131" i="22"/>
  <c r="D143" i="22" s="1"/>
  <c r="D155" i="22" s="1"/>
  <c r="D167" i="22" s="1"/>
  <c r="D179" i="22" s="1"/>
  <c r="D191" i="22" s="1"/>
  <c r="B131" i="22"/>
  <c r="B143" i="22" s="1"/>
  <c r="B155" i="22" s="1"/>
  <c r="B167" i="22" s="1"/>
  <c r="B179" i="22" s="1"/>
  <c r="B191" i="22" s="1"/>
  <c r="B203" i="22" s="1"/>
  <c r="B215" i="22" s="1"/>
  <c r="B227" i="22" s="1"/>
  <c r="B239" i="22" s="1"/>
  <c r="B251" i="22" s="1"/>
  <c r="B263" i="22" s="1"/>
  <c r="B275" i="22" s="1"/>
  <c r="B287" i="22" s="1"/>
  <c r="B299" i="22" s="1"/>
  <c r="B311" i="22" s="1"/>
  <c r="B323" i="22" s="1"/>
  <c r="B335" i="22" s="1"/>
  <c r="J130" i="22"/>
  <c r="I130" i="22"/>
  <c r="H130" i="22"/>
  <c r="H142" i="22" s="1"/>
  <c r="H154" i="22" s="1"/>
  <c r="H166" i="22" s="1"/>
  <c r="H178" i="22" s="1"/>
  <c r="H190" i="22" s="1"/>
  <c r="H202" i="22" s="1"/>
  <c r="H214" i="22" s="1"/>
  <c r="H226" i="22" s="1"/>
  <c r="H238" i="22" s="1"/>
  <c r="H250" i="22" s="1"/>
  <c r="H262" i="22" s="1"/>
  <c r="H274" i="22" s="1"/>
  <c r="H286" i="22" s="1"/>
  <c r="H298" i="22" s="1"/>
  <c r="H310" i="22" s="1"/>
  <c r="H322" i="22" s="1"/>
  <c r="H334" i="22" s="1"/>
  <c r="D130" i="22"/>
  <c r="D142" i="22" s="1"/>
  <c r="B130" i="22"/>
  <c r="J129" i="22"/>
  <c r="I129" i="22"/>
  <c r="H129" i="22"/>
  <c r="H141" i="22" s="1"/>
  <c r="H153" i="22" s="1"/>
  <c r="H165" i="22" s="1"/>
  <c r="H177" i="22" s="1"/>
  <c r="H189" i="22" s="1"/>
  <c r="H201" i="22" s="1"/>
  <c r="H213" i="22" s="1"/>
  <c r="H225" i="22" s="1"/>
  <c r="H237" i="22" s="1"/>
  <c r="H249" i="22" s="1"/>
  <c r="H261" i="22" s="1"/>
  <c r="H273" i="22" s="1"/>
  <c r="H285" i="22" s="1"/>
  <c r="H297" i="22" s="1"/>
  <c r="H309" i="22" s="1"/>
  <c r="H321" i="22" s="1"/>
  <c r="H333" i="22" s="1"/>
  <c r="D129" i="22"/>
  <c r="D141" i="22" s="1"/>
  <c r="D153" i="22" s="1"/>
  <c r="B129" i="22"/>
  <c r="B141" i="22" s="1"/>
  <c r="B153" i="22" s="1"/>
  <c r="B165" i="22" s="1"/>
  <c r="B177" i="22" s="1"/>
  <c r="B189" i="22" s="1"/>
  <c r="B201" i="22" s="1"/>
  <c r="B213" i="22" s="1"/>
  <c r="B225" i="22" s="1"/>
  <c r="B237" i="22" s="1"/>
  <c r="B249" i="22" s="1"/>
  <c r="B261" i="22" s="1"/>
  <c r="B273" i="22" s="1"/>
  <c r="B285" i="22" s="1"/>
  <c r="B297" i="22" s="1"/>
  <c r="B309" i="22" s="1"/>
  <c r="B321" i="22" s="1"/>
  <c r="B333" i="22" s="1"/>
  <c r="J128" i="22"/>
  <c r="I128" i="22"/>
  <c r="H128" i="22"/>
  <c r="H140" i="22" s="1"/>
  <c r="H152" i="22" s="1"/>
  <c r="H164" i="22" s="1"/>
  <c r="H176" i="22" s="1"/>
  <c r="H188" i="22" s="1"/>
  <c r="H200" i="22" s="1"/>
  <c r="H212" i="22" s="1"/>
  <c r="H224" i="22" s="1"/>
  <c r="H236" i="22" s="1"/>
  <c r="H248" i="22" s="1"/>
  <c r="H260" i="22" s="1"/>
  <c r="H272" i="22" s="1"/>
  <c r="H284" i="22" s="1"/>
  <c r="H296" i="22" s="1"/>
  <c r="H308" i="22" s="1"/>
  <c r="H320" i="22" s="1"/>
  <c r="H332" i="22" s="1"/>
  <c r="D128" i="22"/>
  <c r="D140" i="22" s="1"/>
  <c r="B128" i="22"/>
  <c r="B140" i="22" s="1"/>
  <c r="B152" i="22" s="1"/>
  <c r="B164" i="22" s="1"/>
  <c r="B176" i="22" s="1"/>
  <c r="B188" i="22" s="1"/>
  <c r="B200" i="22" s="1"/>
  <c r="B212" i="22" s="1"/>
  <c r="B224" i="22" s="1"/>
  <c r="B236" i="22" s="1"/>
  <c r="B248" i="22" s="1"/>
  <c r="B260" i="22" s="1"/>
  <c r="B272" i="22" s="1"/>
  <c r="B284" i="22" s="1"/>
  <c r="B296" i="22" s="1"/>
  <c r="B308" i="22" s="1"/>
  <c r="B320" i="22" s="1"/>
  <c r="B332" i="22" s="1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J139" i="21"/>
  <c r="I139" i="21"/>
  <c r="H139" i="21"/>
  <c r="H151" i="21" s="1"/>
  <c r="H163" i="21" s="1"/>
  <c r="H175" i="21" s="1"/>
  <c r="H187" i="21" s="1"/>
  <c r="H199" i="21" s="1"/>
  <c r="H211" i="21" s="1"/>
  <c r="H223" i="21" s="1"/>
  <c r="H235" i="21" s="1"/>
  <c r="H247" i="21" s="1"/>
  <c r="H259" i="21" s="1"/>
  <c r="H271" i="21" s="1"/>
  <c r="H283" i="21" s="1"/>
  <c r="H295" i="21" s="1"/>
  <c r="H307" i="21" s="1"/>
  <c r="H319" i="21" s="1"/>
  <c r="H331" i="21" s="1"/>
  <c r="H343" i="21" s="1"/>
  <c r="D139" i="21"/>
  <c r="D151" i="21" s="1"/>
  <c r="B139" i="21"/>
  <c r="B151" i="21" s="1"/>
  <c r="B163" i="21" s="1"/>
  <c r="B175" i="21" s="1"/>
  <c r="B187" i="21" s="1"/>
  <c r="B199" i="21" s="1"/>
  <c r="B211" i="21" s="1"/>
  <c r="B223" i="21" s="1"/>
  <c r="B235" i="21" s="1"/>
  <c r="B247" i="21" s="1"/>
  <c r="B259" i="21" s="1"/>
  <c r="B271" i="21" s="1"/>
  <c r="B283" i="21" s="1"/>
  <c r="B295" i="21" s="1"/>
  <c r="B307" i="21" s="1"/>
  <c r="B319" i="21" s="1"/>
  <c r="B331" i="21" s="1"/>
  <c r="B343" i="21" s="1"/>
  <c r="J138" i="21"/>
  <c r="I138" i="21"/>
  <c r="B90" i="25" s="1"/>
  <c r="H138" i="21"/>
  <c r="H150" i="21" s="1"/>
  <c r="H162" i="21" s="1"/>
  <c r="H174" i="21" s="1"/>
  <c r="H186" i="21" s="1"/>
  <c r="H198" i="21" s="1"/>
  <c r="H210" i="21" s="1"/>
  <c r="H222" i="21" s="1"/>
  <c r="H234" i="21" s="1"/>
  <c r="H246" i="21" s="1"/>
  <c r="H258" i="21" s="1"/>
  <c r="H270" i="21" s="1"/>
  <c r="H282" i="21" s="1"/>
  <c r="H294" i="21" s="1"/>
  <c r="H306" i="21" s="1"/>
  <c r="H318" i="21" s="1"/>
  <c r="H330" i="21" s="1"/>
  <c r="H342" i="21" s="1"/>
  <c r="D138" i="21"/>
  <c r="B138" i="21"/>
  <c r="B150" i="21" s="1"/>
  <c r="B162" i="21" s="1"/>
  <c r="B174" i="21" s="1"/>
  <c r="B186" i="21" s="1"/>
  <c r="B198" i="21" s="1"/>
  <c r="B210" i="21" s="1"/>
  <c r="B222" i="21" s="1"/>
  <c r="B234" i="21" s="1"/>
  <c r="B246" i="21" s="1"/>
  <c r="B258" i="21" s="1"/>
  <c r="B270" i="21" s="1"/>
  <c r="B282" i="21" s="1"/>
  <c r="B294" i="21" s="1"/>
  <c r="B306" i="21" s="1"/>
  <c r="B318" i="21" s="1"/>
  <c r="B330" i="21" s="1"/>
  <c r="B342" i="21" s="1"/>
  <c r="J137" i="21"/>
  <c r="I137" i="21"/>
  <c r="H137" i="21"/>
  <c r="H149" i="21" s="1"/>
  <c r="H161" i="21" s="1"/>
  <c r="H173" i="21" s="1"/>
  <c r="H185" i="21" s="1"/>
  <c r="H197" i="21" s="1"/>
  <c r="H209" i="21" s="1"/>
  <c r="H221" i="21" s="1"/>
  <c r="H233" i="21" s="1"/>
  <c r="H245" i="21" s="1"/>
  <c r="H257" i="21" s="1"/>
  <c r="H269" i="21" s="1"/>
  <c r="H281" i="21" s="1"/>
  <c r="H293" i="21" s="1"/>
  <c r="H305" i="21" s="1"/>
  <c r="H317" i="21" s="1"/>
  <c r="H329" i="21" s="1"/>
  <c r="H341" i="21" s="1"/>
  <c r="D137" i="21"/>
  <c r="D149" i="21" s="1"/>
  <c r="D161" i="21" s="1"/>
  <c r="D173" i="21" s="1"/>
  <c r="C137" i="21"/>
  <c r="B137" i="21"/>
  <c r="B149" i="21" s="1"/>
  <c r="B161" i="21" s="1"/>
  <c r="B173" i="21" s="1"/>
  <c r="B185" i="21" s="1"/>
  <c r="B197" i="21" s="1"/>
  <c r="B209" i="21" s="1"/>
  <c r="B221" i="21" s="1"/>
  <c r="B233" i="21" s="1"/>
  <c r="B245" i="21" s="1"/>
  <c r="B257" i="21" s="1"/>
  <c r="B269" i="21" s="1"/>
  <c r="B281" i="21" s="1"/>
  <c r="B293" i="21" s="1"/>
  <c r="B305" i="21" s="1"/>
  <c r="B317" i="21" s="1"/>
  <c r="B329" i="21" s="1"/>
  <c r="B341" i="21" s="1"/>
  <c r="J136" i="21"/>
  <c r="I136" i="21"/>
  <c r="H136" i="21"/>
  <c r="H148" i="21" s="1"/>
  <c r="H160" i="21" s="1"/>
  <c r="H172" i="21" s="1"/>
  <c r="H184" i="21" s="1"/>
  <c r="H196" i="21" s="1"/>
  <c r="H208" i="21" s="1"/>
  <c r="H220" i="21" s="1"/>
  <c r="H232" i="21" s="1"/>
  <c r="H244" i="21" s="1"/>
  <c r="H256" i="21" s="1"/>
  <c r="H268" i="21" s="1"/>
  <c r="H280" i="21" s="1"/>
  <c r="H292" i="21" s="1"/>
  <c r="H304" i="21" s="1"/>
  <c r="H316" i="21" s="1"/>
  <c r="H328" i="21" s="1"/>
  <c r="H340" i="21" s="1"/>
  <c r="D136" i="21"/>
  <c r="D148" i="21" s="1"/>
  <c r="B136" i="21"/>
  <c r="J135" i="21"/>
  <c r="I135" i="21"/>
  <c r="H135" i="21"/>
  <c r="H147" i="21" s="1"/>
  <c r="H159" i="21" s="1"/>
  <c r="H171" i="21" s="1"/>
  <c r="H183" i="21" s="1"/>
  <c r="H195" i="21" s="1"/>
  <c r="H207" i="21" s="1"/>
  <c r="H219" i="21" s="1"/>
  <c r="H231" i="21" s="1"/>
  <c r="H243" i="21" s="1"/>
  <c r="H255" i="21" s="1"/>
  <c r="H267" i="21" s="1"/>
  <c r="H279" i="21" s="1"/>
  <c r="H291" i="21" s="1"/>
  <c r="H303" i="21" s="1"/>
  <c r="H315" i="21" s="1"/>
  <c r="H327" i="21" s="1"/>
  <c r="H339" i="21" s="1"/>
  <c r="D135" i="21"/>
  <c r="D147" i="21" s="1"/>
  <c r="B135" i="21"/>
  <c r="B147" i="21" s="1"/>
  <c r="B159" i="21" s="1"/>
  <c r="B171" i="21" s="1"/>
  <c r="B183" i="21" s="1"/>
  <c r="B195" i="21" s="1"/>
  <c r="B207" i="21" s="1"/>
  <c r="B219" i="21" s="1"/>
  <c r="B231" i="21" s="1"/>
  <c r="B243" i="21" s="1"/>
  <c r="B255" i="21" s="1"/>
  <c r="B267" i="21" s="1"/>
  <c r="B279" i="21" s="1"/>
  <c r="B291" i="21" s="1"/>
  <c r="B303" i="21" s="1"/>
  <c r="B315" i="21" s="1"/>
  <c r="B327" i="21" s="1"/>
  <c r="B339" i="21" s="1"/>
  <c r="J134" i="21"/>
  <c r="I134" i="21"/>
  <c r="H134" i="21"/>
  <c r="H146" i="21" s="1"/>
  <c r="H158" i="21" s="1"/>
  <c r="H170" i="21" s="1"/>
  <c r="H182" i="21" s="1"/>
  <c r="H194" i="21" s="1"/>
  <c r="H206" i="21" s="1"/>
  <c r="H218" i="21" s="1"/>
  <c r="H230" i="21" s="1"/>
  <c r="H242" i="21" s="1"/>
  <c r="H254" i="21" s="1"/>
  <c r="H266" i="21" s="1"/>
  <c r="H278" i="21" s="1"/>
  <c r="H290" i="21" s="1"/>
  <c r="H302" i="21" s="1"/>
  <c r="H314" i="21" s="1"/>
  <c r="H326" i="21" s="1"/>
  <c r="H338" i="21" s="1"/>
  <c r="D134" i="21"/>
  <c r="B134" i="21"/>
  <c r="B146" i="21" s="1"/>
  <c r="B158" i="21" s="1"/>
  <c r="B170" i="21" s="1"/>
  <c r="B182" i="21" s="1"/>
  <c r="B194" i="21" s="1"/>
  <c r="B206" i="21" s="1"/>
  <c r="B218" i="21" s="1"/>
  <c r="B230" i="21" s="1"/>
  <c r="B242" i="21" s="1"/>
  <c r="B254" i="21" s="1"/>
  <c r="B266" i="21" s="1"/>
  <c r="B278" i="21" s="1"/>
  <c r="B290" i="21" s="1"/>
  <c r="B302" i="21" s="1"/>
  <c r="B314" i="21" s="1"/>
  <c r="B326" i="21" s="1"/>
  <c r="B338" i="21" s="1"/>
  <c r="J133" i="21"/>
  <c r="I133" i="21"/>
  <c r="H133" i="21"/>
  <c r="H145" i="21" s="1"/>
  <c r="H157" i="21" s="1"/>
  <c r="H169" i="21" s="1"/>
  <c r="H181" i="21" s="1"/>
  <c r="H193" i="21" s="1"/>
  <c r="H205" i="21" s="1"/>
  <c r="H217" i="21" s="1"/>
  <c r="H229" i="21" s="1"/>
  <c r="H241" i="21" s="1"/>
  <c r="H253" i="21" s="1"/>
  <c r="H265" i="21" s="1"/>
  <c r="H277" i="21" s="1"/>
  <c r="H289" i="21" s="1"/>
  <c r="H301" i="21" s="1"/>
  <c r="H313" i="21" s="1"/>
  <c r="H325" i="21" s="1"/>
  <c r="H337" i="21" s="1"/>
  <c r="D133" i="21"/>
  <c r="D145" i="21" s="1"/>
  <c r="D157" i="21" s="1"/>
  <c r="D169" i="21" s="1"/>
  <c r="C133" i="21"/>
  <c r="B133" i="21"/>
  <c r="B145" i="21" s="1"/>
  <c r="B157" i="21" s="1"/>
  <c r="B169" i="21" s="1"/>
  <c r="B181" i="21" s="1"/>
  <c r="B193" i="21" s="1"/>
  <c r="B205" i="21" s="1"/>
  <c r="B217" i="21" s="1"/>
  <c r="B229" i="21" s="1"/>
  <c r="B241" i="21" s="1"/>
  <c r="B253" i="21" s="1"/>
  <c r="B265" i="21" s="1"/>
  <c r="B277" i="21" s="1"/>
  <c r="B289" i="21" s="1"/>
  <c r="B301" i="21" s="1"/>
  <c r="B313" i="21" s="1"/>
  <c r="B325" i="21" s="1"/>
  <c r="B337" i="21" s="1"/>
  <c r="J132" i="21"/>
  <c r="I132" i="21"/>
  <c r="H132" i="21"/>
  <c r="H144" i="21" s="1"/>
  <c r="H156" i="21" s="1"/>
  <c r="H168" i="21" s="1"/>
  <c r="H180" i="21" s="1"/>
  <c r="H192" i="21" s="1"/>
  <c r="H204" i="21" s="1"/>
  <c r="H216" i="21" s="1"/>
  <c r="H228" i="21" s="1"/>
  <c r="H240" i="21" s="1"/>
  <c r="H252" i="21" s="1"/>
  <c r="H264" i="21" s="1"/>
  <c r="H276" i="21" s="1"/>
  <c r="H288" i="21" s="1"/>
  <c r="H300" i="21" s="1"/>
  <c r="H312" i="21" s="1"/>
  <c r="H324" i="21" s="1"/>
  <c r="H336" i="21" s="1"/>
  <c r="D132" i="21"/>
  <c r="D144" i="21" s="1"/>
  <c r="B132" i="21"/>
  <c r="J131" i="21"/>
  <c r="I131" i="21"/>
  <c r="H131" i="21"/>
  <c r="H143" i="21" s="1"/>
  <c r="H155" i="21" s="1"/>
  <c r="H167" i="21" s="1"/>
  <c r="H179" i="21" s="1"/>
  <c r="H191" i="21" s="1"/>
  <c r="H203" i="21" s="1"/>
  <c r="H215" i="21" s="1"/>
  <c r="H227" i="21" s="1"/>
  <c r="H239" i="21" s="1"/>
  <c r="H251" i="21" s="1"/>
  <c r="H263" i="21" s="1"/>
  <c r="H275" i="21" s="1"/>
  <c r="H287" i="21" s="1"/>
  <c r="H299" i="21" s="1"/>
  <c r="H311" i="21" s="1"/>
  <c r="H323" i="21" s="1"/>
  <c r="H335" i="21" s="1"/>
  <c r="D131" i="21"/>
  <c r="D143" i="21" s="1"/>
  <c r="B131" i="21"/>
  <c r="B143" i="21" s="1"/>
  <c r="B155" i="21" s="1"/>
  <c r="B167" i="21" s="1"/>
  <c r="B179" i="21" s="1"/>
  <c r="B191" i="21" s="1"/>
  <c r="B203" i="21" s="1"/>
  <c r="B215" i="21" s="1"/>
  <c r="B227" i="21" s="1"/>
  <c r="B239" i="21" s="1"/>
  <c r="B251" i="21" s="1"/>
  <c r="B263" i="21" s="1"/>
  <c r="B275" i="21" s="1"/>
  <c r="B287" i="21" s="1"/>
  <c r="B299" i="21" s="1"/>
  <c r="B311" i="21" s="1"/>
  <c r="B323" i="21" s="1"/>
  <c r="B335" i="21" s="1"/>
  <c r="J130" i="21"/>
  <c r="I130" i="21"/>
  <c r="B82" i="25" s="1"/>
  <c r="H130" i="21"/>
  <c r="H142" i="21" s="1"/>
  <c r="H154" i="21" s="1"/>
  <c r="H166" i="21" s="1"/>
  <c r="H178" i="21" s="1"/>
  <c r="H190" i="21" s="1"/>
  <c r="H202" i="21" s="1"/>
  <c r="H214" i="21" s="1"/>
  <c r="H226" i="21" s="1"/>
  <c r="H238" i="21" s="1"/>
  <c r="H250" i="21" s="1"/>
  <c r="H262" i="21" s="1"/>
  <c r="H274" i="21" s="1"/>
  <c r="H286" i="21" s="1"/>
  <c r="H298" i="21" s="1"/>
  <c r="H310" i="21" s="1"/>
  <c r="H322" i="21" s="1"/>
  <c r="H334" i="21" s="1"/>
  <c r="D130" i="21"/>
  <c r="B130" i="21"/>
  <c r="B142" i="21" s="1"/>
  <c r="B154" i="21" s="1"/>
  <c r="B166" i="21" s="1"/>
  <c r="B178" i="21" s="1"/>
  <c r="B190" i="21" s="1"/>
  <c r="B202" i="21" s="1"/>
  <c r="B214" i="21" s="1"/>
  <c r="B226" i="21" s="1"/>
  <c r="B238" i="21" s="1"/>
  <c r="B250" i="21" s="1"/>
  <c r="B262" i="21" s="1"/>
  <c r="B274" i="21" s="1"/>
  <c r="B286" i="21" s="1"/>
  <c r="B298" i="21" s="1"/>
  <c r="B310" i="21" s="1"/>
  <c r="B322" i="21" s="1"/>
  <c r="B334" i="21" s="1"/>
  <c r="J129" i="21"/>
  <c r="I129" i="21"/>
  <c r="H129" i="21"/>
  <c r="H141" i="21" s="1"/>
  <c r="H153" i="21" s="1"/>
  <c r="H165" i="21" s="1"/>
  <c r="H177" i="21" s="1"/>
  <c r="H189" i="21" s="1"/>
  <c r="H201" i="21" s="1"/>
  <c r="H213" i="21" s="1"/>
  <c r="H225" i="21" s="1"/>
  <c r="H237" i="21" s="1"/>
  <c r="H249" i="21" s="1"/>
  <c r="H261" i="21" s="1"/>
  <c r="H273" i="21" s="1"/>
  <c r="H285" i="21" s="1"/>
  <c r="H297" i="21" s="1"/>
  <c r="H309" i="21" s="1"/>
  <c r="H321" i="21" s="1"/>
  <c r="H333" i="21" s="1"/>
  <c r="D129" i="21"/>
  <c r="D141" i="21" s="1"/>
  <c r="D153" i="21" s="1"/>
  <c r="D165" i="21" s="1"/>
  <c r="D177" i="21" s="1"/>
  <c r="B129" i="21"/>
  <c r="B141" i="21" s="1"/>
  <c r="B153" i="21" s="1"/>
  <c r="B165" i="21" s="1"/>
  <c r="B177" i="21" s="1"/>
  <c r="B189" i="21" s="1"/>
  <c r="B201" i="21" s="1"/>
  <c r="B213" i="21" s="1"/>
  <c r="B225" i="21" s="1"/>
  <c r="B237" i="21" s="1"/>
  <c r="B249" i="21" s="1"/>
  <c r="B261" i="21" s="1"/>
  <c r="B273" i="21" s="1"/>
  <c r="B285" i="21" s="1"/>
  <c r="B297" i="21" s="1"/>
  <c r="B309" i="21" s="1"/>
  <c r="B321" i="21" s="1"/>
  <c r="B333" i="21" s="1"/>
  <c r="J128" i="21"/>
  <c r="I128" i="21"/>
  <c r="H128" i="21"/>
  <c r="H140" i="21" s="1"/>
  <c r="H152" i="21" s="1"/>
  <c r="H164" i="21" s="1"/>
  <c r="H176" i="21" s="1"/>
  <c r="H188" i="21" s="1"/>
  <c r="H200" i="21" s="1"/>
  <c r="H212" i="21" s="1"/>
  <c r="H224" i="21" s="1"/>
  <c r="H236" i="21" s="1"/>
  <c r="H248" i="21" s="1"/>
  <c r="H260" i="21" s="1"/>
  <c r="H272" i="21" s="1"/>
  <c r="H284" i="21" s="1"/>
  <c r="H296" i="21" s="1"/>
  <c r="H308" i="21" s="1"/>
  <c r="H320" i="21" s="1"/>
  <c r="H332" i="21" s="1"/>
  <c r="D128" i="21"/>
  <c r="D140" i="21" s="1"/>
  <c r="B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J139" i="20"/>
  <c r="I139" i="20"/>
  <c r="H139" i="20"/>
  <c r="H151" i="20" s="1"/>
  <c r="H163" i="20" s="1"/>
  <c r="H175" i="20" s="1"/>
  <c r="H187" i="20" s="1"/>
  <c r="H199" i="20" s="1"/>
  <c r="H211" i="20" s="1"/>
  <c r="H223" i="20" s="1"/>
  <c r="H235" i="20" s="1"/>
  <c r="H247" i="20" s="1"/>
  <c r="H259" i="20" s="1"/>
  <c r="H271" i="20" s="1"/>
  <c r="H283" i="20" s="1"/>
  <c r="H295" i="20" s="1"/>
  <c r="H307" i="20" s="1"/>
  <c r="H319" i="20" s="1"/>
  <c r="H331" i="20" s="1"/>
  <c r="H343" i="20" s="1"/>
  <c r="D139" i="20"/>
  <c r="D151" i="20" s="1"/>
  <c r="B139" i="20"/>
  <c r="B151" i="20" s="1"/>
  <c r="B163" i="20" s="1"/>
  <c r="B175" i="20" s="1"/>
  <c r="B187" i="20" s="1"/>
  <c r="B199" i="20" s="1"/>
  <c r="B211" i="20" s="1"/>
  <c r="B223" i="20" s="1"/>
  <c r="B235" i="20" s="1"/>
  <c r="B247" i="20" s="1"/>
  <c r="B259" i="20" s="1"/>
  <c r="B271" i="20" s="1"/>
  <c r="B283" i="20" s="1"/>
  <c r="B295" i="20" s="1"/>
  <c r="B307" i="20" s="1"/>
  <c r="B319" i="20" s="1"/>
  <c r="B331" i="20" s="1"/>
  <c r="B343" i="20" s="1"/>
  <c r="J138" i="20"/>
  <c r="I138" i="20"/>
  <c r="H138" i="20"/>
  <c r="H150" i="20" s="1"/>
  <c r="H162" i="20" s="1"/>
  <c r="H174" i="20" s="1"/>
  <c r="H186" i="20" s="1"/>
  <c r="H198" i="20" s="1"/>
  <c r="H210" i="20" s="1"/>
  <c r="H222" i="20" s="1"/>
  <c r="H234" i="20" s="1"/>
  <c r="H246" i="20" s="1"/>
  <c r="H258" i="20" s="1"/>
  <c r="H270" i="20" s="1"/>
  <c r="H282" i="20" s="1"/>
  <c r="H294" i="20" s="1"/>
  <c r="H306" i="20" s="1"/>
  <c r="H318" i="20" s="1"/>
  <c r="H330" i="20" s="1"/>
  <c r="H342" i="20" s="1"/>
  <c r="D138" i="20"/>
  <c r="D150" i="20" s="1"/>
  <c r="B138" i="20"/>
  <c r="B150" i="20" s="1"/>
  <c r="B162" i="20" s="1"/>
  <c r="B174" i="20" s="1"/>
  <c r="B186" i="20" s="1"/>
  <c r="B198" i="20" s="1"/>
  <c r="B210" i="20" s="1"/>
  <c r="B222" i="20" s="1"/>
  <c r="B234" i="20" s="1"/>
  <c r="B246" i="20" s="1"/>
  <c r="B258" i="20" s="1"/>
  <c r="B270" i="20" s="1"/>
  <c r="B282" i="20" s="1"/>
  <c r="B294" i="20" s="1"/>
  <c r="B306" i="20" s="1"/>
  <c r="B318" i="20" s="1"/>
  <c r="B330" i="20" s="1"/>
  <c r="B342" i="20" s="1"/>
  <c r="J137" i="20"/>
  <c r="I137" i="20"/>
  <c r="H137" i="20"/>
  <c r="H149" i="20" s="1"/>
  <c r="H161" i="20" s="1"/>
  <c r="H173" i="20" s="1"/>
  <c r="H185" i="20" s="1"/>
  <c r="H197" i="20" s="1"/>
  <c r="H209" i="20" s="1"/>
  <c r="H221" i="20" s="1"/>
  <c r="H233" i="20" s="1"/>
  <c r="H245" i="20" s="1"/>
  <c r="H257" i="20" s="1"/>
  <c r="H269" i="20" s="1"/>
  <c r="H281" i="20" s="1"/>
  <c r="H293" i="20" s="1"/>
  <c r="H305" i="20" s="1"/>
  <c r="H317" i="20" s="1"/>
  <c r="H329" i="20" s="1"/>
  <c r="H341" i="20" s="1"/>
  <c r="D137" i="20"/>
  <c r="D149" i="20" s="1"/>
  <c r="B137" i="20"/>
  <c r="B149" i="20" s="1"/>
  <c r="B161" i="20" s="1"/>
  <c r="B173" i="20" s="1"/>
  <c r="B185" i="20" s="1"/>
  <c r="B197" i="20" s="1"/>
  <c r="B209" i="20" s="1"/>
  <c r="B221" i="20" s="1"/>
  <c r="B233" i="20" s="1"/>
  <c r="B245" i="20" s="1"/>
  <c r="B257" i="20" s="1"/>
  <c r="B269" i="20" s="1"/>
  <c r="B281" i="20" s="1"/>
  <c r="B293" i="20" s="1"/>
  <c r="B305" i="20" s="1"/>
  <c r="B317" i="20" s="1"/>
  <c r="B329" i="20" s="1"/>
  <c r="B341" i="20" s="1"/>
  <c r="J136" i="20"/>
  <c r="I136" i="20"/>
  <c r="H136" i="20"/>
  <c r="H148" i="20" s="1"/>
  <c r="H160" i="20" s="1"/>
  <c r="H172" i="20" s="1"/>
  <c r="H184" i="20" s="1"/>
  <c r="H196" i="20" s="1"/>
  <c r="H208" i="20" s="1"/>
  <c r="H220" i="20" s="1"/>
  <c r="H232" i="20" s="1"/>
  <c r="H244" i="20" s="1"/>
  <c r="H256" i="20" s="1"/>
  <c r="H268" i="20" s="1"/>
  <c r="H280" i="20" s="1"/>
  <c r="H292" i="20" s="1"/>
  <c r="H304" i="20" s="1"/>
  <c r="H316" i="20" s="1"/>
  <c r="H328" i="20" s="1"/>
  <c r="H340" i="20" s="1"/>
  <c r="D136" i="20"/>
  <c r="D148" i="20" s="1"/>
  <c r="B136" i="20"/>
  <c r="B148" i="20" s="1"/>
  <c r="B160" i="20" s="1"/>
  <c r="B172" i="20" s="1"/>
  <c r="B184" i="20" s="1"/>
  <c r="B196" i="20" s="1"/>
  <c r="B208" i="20" s="1"/>
  <c r="B220" i="20" s="1"/>
  <c r="B232" i="20" s="1"/>
  <c r="B244" i="20" s="1"/>
  <c r="B256" i="20" s="1"/>
  <c r="B268" i="20" s="1"/>
  <c r="B280" i="20" s="1"/>
  <c r="B292" i="20" s="1"/>
  <c r="B304" i="20" s="1"/>
  <c r="B316" i="20" s="1"/>
  <c r="B328" i="20" s="1"/>
  <c r="B340" i="20" s="1"/>
  <c r="J135" i="20"/>
  <c r="I135" i="20"/>
  <c r="H135" i="20"/>
  <c r="H147" i="20" s="1"/>
  <c r="H159" i="20" s="1"/>
  <c r="H171" i="20" s="1"/>
  <c r="H183" i="20" s="1"/>
  <c r="H195" i="20" s="1"/>
  <c r="H207" i="20" s="1"/>
  <c r="H219" i="20" s="1"/>
  <c r="H231" i="20" s="1"/>
  <c r="H243" i="20" s="1"/>
  <c r="H255" i="20" s="1"/>
  <c r="H267" i="20" s="1"/>
  <c r="H279" i="20" s="1"/>
  <c r="H291" i="20" s="1"/>
  <c r="H303" i="20" s="1"/>
  <c r="H315" i="20" s="1"/>
  <c r="H327" i="20" s="1"/>
  <c r="H339" i="20" s="1"/>
  <c r="D135" i="20"/>
  <c r="D147" i="20" s="1"/>
  <c r="B135" i="20"/>
  <c r="B147" i="20" s="1"/>
  <c r="B159" i="20" s="1"/>
  <c r="B171" i="20" s="1"/>
  <c r="B183" i="20" s="1"/>
  <c r="B195" i="20" s="1"/>
  <c r="B207" i="20" s="1"/>
  <c r="B219" i="20" s="1"/>
  <c r="B231" i="20" s="1"/>
  <c r="B243" i="20" s="1"/>
  <c r="B255" i="20" s="1"/>
  <c r="B267" i="20" s="1"/>
  <c r="B279" i="20" s="1"/>
  <c r="B291" i="20" s="1"/>
  <c r="B303" i="20" s="1"/>
  <c r="B315" i="20" s="1"/>
  <c r="B327" i="20" s="1"/>
  <c r="B339" i="20" s="1"/>
  <c r="J134" i="20"/>
  <c r="I134" i="20"/>
  <c r="H134" i="20"/>
  <c r="H146" i="20" s="1"/>
  <c r="H158" i="20" s="1"/>
  <c r="H170" i="20" s="1"/>
  <c r="H182" i="20" s="1"/>
  <c r="H194" i="20" s="1"/>
  <c r="H206" i="20" s="1"/>
  <c r="H218" i="20" s="1"/>
  <c r="H230" i="20" s="1"/>
  <c r="H242" i="20" s="1"/>
  <c r="H254" i="20" s="1"/>
  <c r="H266" i="20" s="1"/>
  <c r="H278" i="20" s="1"/>
  <c r="H290" i="20" s="1"/>
  <c r="H302" i="20" s="1"/>
  <c r="H314" i="20" s="1"/>
  <c r="H326" i="20" s="1"/>
  <c r="H338" i="20" s="1"/>
  <c r="D134" i="20"/>
  <c r="D146" i="20" s="1"/>
  <c r="B134" i="20"/>
  <c r="B146" i="20" s="1"/>
  <c r="B158" i="20" s="1"/>
  <c r="B170" i="20" s="1"/>
  <c r="B182" i="20" s="1"/>
  <c r="B194" i="20" s="1"/>
  <c r="B206" i="20" s="1"/>
  <c r="B218" i="20" s="1"/>
  <c r="B230" i="20" s="1"/>
  <c r="B242" i="20" s="1"/>
  <c r="B254" i="20" s="1"/>
  <c r="B266" i="20" s="1"/>
  <c r="B278" i="20" s="1"/>
  <c r="B290" i="20" s="1"/>
  <c r="B302" i="20" s="1"/>
  <c r="B314" i="20" s="1"/>
  <c r="B326" i="20" s="1"/>
  <c r="B338" i="20" s="1"/>
  <c r="J133" i="20"/>
  <c r="I133" i="20"/>
  <c r="H133" i="20"/>
  <c r="H145" i="20" s="1"/>
  <c r="H157" i="20" s="1"/>
  <c r="H169" i="20" s="1"/>
  <c r="H181" i="20" s="1"/>
  <c r="H193" i="20" s="1"/>
  <c r="H205" i="20" s="1"/>
  <c r="H217" i="20" s="1"/>
  <c r="H229" i="20" s="1"/>
  <c r="H241" i="20" s="1"/>
  <c r="H253" i="20" s="1"/>
  <c r="H265" i="20" s="1"/>
  <c r="H277" i="20" s="1"/>
  <c r="H289" i="20" s="1"/>
  <c r="H301" i="20" s="1"/>
  <c r="H313" i="20" s="1"/>
  <c r="H325" i="20" s="1"/>
  <c r="H337" i="20" s="1"/>
  <c r="D133" i="20"/>
  <c r="D145" i="20" s="1"/>
  <c r="B133" i="20"/>
  <c r="B145" i="20" s="1"/>
  <c r="B157" i="20" s="1"/>
  <c r="B169" i="20" s="1"/>
  <c r="B181" i="20" s="1"/>
  <c r="B193" i="20" s="1"/>
  <c r="B205" i="20" s="1"/>
  <c r="B217" i="20" s="1"/>
  <c r="B229" i="20" s="1"/>
  <c r="B241" i="20" s="1"/>
  <c r="B253" i="20" s="1"/>
  <c r="B265" i="20" s="1"/>
  <c r="B277" i="20" s="1"/>
  <c r="B289" i="20" s="1"/>
  <c r="B301" i="20" s="1"/>
  <c r="B313" i="20" s="1"/>
  <c r="B325" i="20" s="1"/>
  <c r="B337" i="20" s="1"/>
  <c r="J132" i="20"/>
  <c r="I132" i="20"/>
  <c r="H132" i="20"/>
  <c r="H144" i="20" s="1"/>
  <c r="H156" i="20" s="1"/>
  <c r="H168" i="20" s="1"/>
  <c r="H180" i="20" s="1"/>
  <c r="H192" i="20" s="1"/>
  <c r="H204" i="20" s="1"/>
  <c r="H216" i="20" s="1"/>
  <c r="H228" i="20" s="1"/>
  <c r="H240" i="20" s="1"/>
  <c r="H252" i="20" s="1"/>
  <c r="H264" i="20" s="1"/>
  <c r="H276" i="20" s="1"/>
  <c r="H288" i="20" s="1"/>
  <c r="H300" i="20" s="1"/>
  <c r="H312" i="20" s="1"/>
  <c r="H324" i="20" s="1"/>
  <c r="H336" i="20" s="1"/>
  <c r="D132" i="20"/>
  <c r="D144" i="20" s="1"/>
  <c r="B132" i="20"/>
  <c r="B144" i="20" s="1"/>
  <c r="B156" i="20" s="1"/>
  <c r="B168" i="20" s="1"/>
  <c r="B180" i="20" s="1"/>
  <c r="B192" i="20" s="1"/>
  <c r="B204" i="20" s="1"/>
  <c r="B216" i="20" s="1"/>
  <c r="B228" i="20" s="1"/>
  <c r="B240" i="20" s="1"/>
  <c r="B252" i="20" s="1"/>
  <c r="B264" i="20" s="1"/>
  <c r="B276" i="20" s="1"/>
  <c r="B288" i="20" s="1"/>
  <c r="B300" i="20" s="1"/>
  <c r="B312" i="20" s="1"/>
  <c r="B324" i="20" s="1"/>
  <c r="B336" i="20" s="1"/>
  <c r="J131" i="20"/>
  <c r="I131" i="20"/>
  <c r="H131" i="20"/>
  <c r="H143" i="20" s="1"/>
  <c r="H155" i="20" s="1"/>
  <c r="H167" i="20" s="1"/>
  <c r="H179" i="20" s="1"/>
  <c r="H191" i="20" s="1"/>
  <c r="H203" i="20" s="1"/>
  <c r="H215" i="20" s="1"/>
  <c r="H227" i="20" s="1"/>
  <c r="H239" i="20" s="1"/>
  <c r="H251" i="20" s="1"/>
  <c r="H263" i="20" s="1"/>
  <c r="H275" i="20" s="1"/>
  <c r="H287" i="20" s="1"/>
  <c r="H299" i="20" s="1"/>
  <c r="H311" i="20" s="1"/>
  <c r="H323" i="20" s="1"/>
  <c r="H335" i="20" s="1"/>
  <c r="D131" i="20"/>
  <c r="D143" i="20" s="1"/>
  <c r="C131" i="20"/>
  <c r="B131" i="20"/>
  <c r="B143" i="20" s="1"/>
  <c r="B155" i="20" s="1"/>
  <c r="B167" i="20" s="1"/>
  <c r="B179" i="20" s="1"/>
  <c r="B191" i="20" s="1"/>
  <c r="B203" i="20" s="1"/>
  <c r="B215" i="20" s="1"/>
  <c r="B227" i="20" s="1"/>
  <c r="B239" i="20" s="1"/>
  <c r="B251" i="20" s="1"/>
  <c r="B263" i="20" s="1"/>
  <c r="B275" i="20" s="1"/>
  <c r="B287" i="20" s="1"/>
  <c r="B299" i="20" s="1"/>
  <c r="B311" i="20" s="1"/>
  <c r="B323" i="20" s="1"/>
  <c r="B335" i="20" s="1"/>
  <c r="J130" i="20"/>
  <c r="I130" i="20"/>
  <c r="H130" i="20"/>
  <c r="H142" i="20" s="1"/>
  <c r="H154" i="20" s="1"/>
  <c r="H166" i="20" s="1"/>
  <c r="H178" i="20" s="1"/>
  <c r="H190" i="20" s="1"/>
  <c r="H202" i="20" s="1"/>
  <c r="H214" i="20" s="1"/>
  <c r="H226" i="20" s="1"/>
  <c r="H238" i="20" s="1"/>
  <c r="H250" i="20" s="1"/>
  <c r="H262" i="20" s="1"/>
  <c r="H274" i="20" s="1"/>
  <c r="H286" i="20" s="1"/>
  <c r="H298" i="20" s="1"/>
  <c r="H310" i="20" s="1"/>
  <c r="H322" i="20" s="1"/>
  <c r="H334" i="20" s="1"/>
  <c r="D130" i="20"/>
  <c r="D142" i="20" s="1"/>
  <c r="B130" i="20"/>
  <c r="B142" i="20" s="1"/>
  <c r="B154" i="20" s="1"/>
  <c r="B166" i="20" s="1"/>
  <c r="B178" i="20" s="1"/>
  <c r="B190" i="20" s="1"/>
  <c r="B202" i="20" s="1"/>
  <c r="B214" i="20" s="1"/>
  <c r="B226" i="20" s="1"/>
  <c r="B238" i="20" s="1"/>
  <c r="B250" i="20" s="1"/>
  <c r="B262" i="20" s="1"/>
  <c r="B274" i="20" s="1"/>
  <c r="B286" i="20" s="1"/>
  <c r="B298" i="20" s="1"/>
  <c r="B310" i="20" s="1"/>
  <c r="B322" i="20" s="1"/>
  <c r="B334" i="20" s="1"/>
  <c r="J129" i="20"/>
  <c r="I129" i="20"/>
  <c r="H129" i="20"/>
  <c r="H141" i="20" s="1"/>
  <c r="H153" i="20" s="1"/>
  <c r="H165" i="20" s="1"/>
  <c r="H177" i="20" s="1"/>
  <c r="H189" i="20" s="1"/>
  <c r="H201" i="20" s="1"/>
  <c r="H213" i="20" s="1"/>
  <c r="H225" i="20" s="1"/>
  <c r="H237" i="20" s="1"/>
  <c r="H249" i="20" s="1"/>
  <c r="H261" i="20" s="1"/>
  <c r="H273" i="20" s="1"/>
  <c r="H285" i="20" s="1"/>
  <c r="H297" i="20" s="1"/>
  <c r="H309" i="20" s="1"/>
  <c r="H321" i="20" s="1"/>
  <c r="H333" i="20" s="1"/>
  <c r="D129" i="20"/>
  <c r="D141" i="20" s="1"/>
  <c r="B129" i="20"/>
  <c r="B141" i="20" s="1"/>
  <c r="B153" i="20" s="1"/>
  <c r="B165" i="20" s="1"/>
  <c r="B177" i="20" s="1"/>
  <c r="B189" i="20" s="1"/>
  <c r="B201" i="20" s="1"/>
  <c r="B213" i="20" s="1"/>
  <c r="B225" i="20" s="1"/>
  <c r="B237" i="20" s="1"/>
  <c r="B249" i="20" s="1"/>
  <c r="B261" i="20" s="1"/>
  <c r="B273" i="20" s="1"/>
  <c r="B285" i="20" s="1"/>
  <c r="B297" i="20" s="1"/>
  <c r="B309" i="20" s="1"/>
  <c r="B321" i="20" s="1"/>
  <c r="B333" i="20" s="1"/>
  <c r="J128" i="20"/>
  <c r="I128" i="20"/>
  <c r="H128" i="20"/>
  <c r="H140" i="20" s="1"/>
  <c r="H152" i="20" s="1"/>
  <c r="H164" i="20" s="1"/>
  <c r="H176" i="20" s="1"/>
  <c r="H188" i="20" s="1"/>
  <c r="H200" i="20" s="1"/>
  <c r="H212" i="20" s="1"/>
  <c r="H224" i="20" s="1"/>
  <c r="H236" i="20" s="1"/>
  <c r="H248" i="20" s="1"/>
  <c r="H260" i="20" s="1"/>
  <c r="H272" i="20" s="1"/>
  <c r="H284" i="20" s="1"/>
  <c r="H296" i="20" s="1"/>
  <c r="H308" i="20" s="1"/>
  <c r="H320" i="20" s="1"/>
  <c r="H332" i="20" s="1"/>
  <c r="D128" i="20"/>
  <c r="D140" i="20" s="1"/>
  <c r="B128" i="20"/>
  <c r="B140" i="20" s="1"/>
  <c r="B152" i="20" s="1"/>
  <c r="B164" i="20" s="1"/>
  <c r="B176" i="20" s="1"/>
  <c r="B188" i="20" s="1"/>
  <c r="B200" i="20" s="1"/>
  <c r="B212" i="20" s="1"/>
  <c r="B224" i="20" s="1"/>
  <c r="B236" i="20" s="1"/>
  <c r="B248" i="20" s="1"/>
  <c r="B260" i="20" s="1"/>
  <c r="B272" i="20" s="1"/>
  <c r="B284" i="20" s="1"/>
  <c r="B296" i="20" s="1"/>
  <c r="B308" i="20" s="1"/>
  <c r="B320" i="20" s="1"/>
  <c r="B332" i="20" s="1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J142" i="22" l="1"/>
  <c r="G82" i="9"/>
  <c r="I143" i="22"/>
  <c r="B83" i="9"/>
  <c r="J146" i="22"/>
  <c r="G86" i="9"/>
  <c r="J149" i="22"/>
  <c r="G89" i="9"/>
  <c r="I140" i="22"/>
  <c r="B80" i="9"/>
  <c r="J143" i="22"/>
  <c r="G83" i="9"/>
  <c r="I144" i="22"/>
  <c r="B84" i="9"/>
  <c r="I147" i="22"/>
  <c r="B87" i="9"/>
  <c r="I150" i="22"/>
  <c r="B90" i="9"/>
  <c r="J140" i="22"/>
  <c r="G80" i="9"/>
  <c r="I141" i="22"/>
  <c r="B81" i="9"/>
  <c r="J144" i="22"/>
  <c r="G84" i="9"/>
  <c r="I145" i="22"/>
  <c r="B85" i="9"/>
  <c r="C135" i="22"/>
  <c r="J147" i="22"/>
  <c r="G87" i="9"/>
  <c r="I148" i="22"/>
  <c r="B88" i="9"/>
  <c r="C138" i="22"/>
  <c r="J150" i="22"/>
  <c r="G90" i="9"/>
  <c r="I151" i="22"/>
  <c r="B91" i="9"/>
  <c r="J141" i="22"/>
  <c r="G81" i="9"/>
  <c r="I142" i="22"/>
  <c r="B82" i="9"/>
  <c r="J145" i="22"/>
  <c r="G85" i="9"/>
  <c r="I146" i="22"/>
  <c r="B86" i="9"/>
  <c r="J148" i="22"/>
  <c r="G88" i="9"/>
  <c r="I149" i="22"/>
  <c r="B89" i="9"/>
  <c r="J151" i="22"/>
  <c r="G91" i="9"/>
  <c r="C129" i="21"/>
  <c r="C132" i="21"/>
  <c r="I140" i="21"/>
  <c r="B80" i="25"/>
  <c r="J142" i="21"/>
  <c r="G82" i="25"/>
  <c r="I143" i="21"/>
  <c r="B83" i="25"/>
  <c r="J145" i="21"/>
  <c r="G85" i="25"/>
  <c r="I146" i="21"/>
  <c r="B86" i="25"/>
  <c r="I149" i="21"/>
  <c r="B89" i="25"/>
  <c r="I142" i="21"/>
  <c r="J140" i="21"/>
  <c r="G80" i="25"/>
  <c r="J143" i="21"/>
  <c r="G83" i="25"/>
  <c r="I144" i="21"/>
  <c r="B84" i="25"/>
  <c r="J146" i="21"/>
  <c r="G86" i="25"/>
  <c r="I147" i="21"/>
  <c r="B87" i="25"/>
  <c r="J149" i="21"/>
  <c r="G89" i="25"/>
  <c r="C90" i="25"/>
  <c r="E90" i="25" s="1"/>
  <c r="L90" i="25"/>
  <c r="M90" i="25" s="1"/>
  <c r="O90" i="25" s="1"/>
  <c r="I141" i="21"/>
  <c r="B81" i="25"/>
  <c r="J144" i="21"/>
  <c r="G84" i="25"/>
  <c r="J147" i="21"/>
  <c r="G87" i="25"/>
  <c r="I148" i="21"/>
  <c r="B88" i="25"/>
  <c r="J150" i="21"/>
  <c r="G90" i="25"/>
  <c r="I151" i="21"/>
  <c r="B91" i="25"/>
  <c r="I150" i="21"/>
  <c r="J141" i="21"/>
  <c r="G81" i="25"/>
  <c r="C82" i="25"/>
  <c r="E82" i="25" s="1"/>
  <c r="L82" i="25"/>
  <c r="M82" i="25" s="1"/>
  <c r="O82" i="25" s="1"/>
  <c r="I145" i="21"/>
  <c r="B85" i="25"/>
  <c r="J148" i="21"/>
  <c r="G88" i="25"/>
  <c r="J151" i="21"/>
  <c r="G91" i="25"/>
  <c r="J140" i="20"/>
  <c r="G80" i="24"/>
  <c r="I143" i="20"/>
  <c r="B83" i="24"/>
  <c r="C133" i="20"/>
  <c r="J145" i="20"/>
  <c r="G85" i="24"/>
  <c r="I146" i="20"/>
  <c r="B86" i="24"/>
  <c r="J148" i="20"/>
  <c r="G88" i="24"/>
  <c r="I151" i="20"/>
  <c r="B91" i="24"/>
  <c r="I141" i="20"/>
  <c r="B81" i="24"/>
  <c r="J143" i="20"/>
  <c r="G83" i="24"/>
  <c r="I144" i="20"/>
  <c r="B84" i="24"/>
  <c r="J146" i="20"/>
  <c r="G86" i="24"/>
  <c r="I149" i="20"/>
  <c r="B89" i="24"/>
  <c r="C139" i="20"/>
  <c r="J151" i="20"/>
  <c r="G91" i="24"/>
  <c r="C129" i="20"/>
  <c r="J141" i="20"/>
  <c r="G81" i="24"/>
  <c r="I142" i="20"/>
  <c r="B82" i="24"/>
  <c r="J144" i="20"/>
  <c r="G84" i="24"/>
  <c r="I147" i="20"/>
  <c r="B87" i="24"/>
  <c r="C137" i="20"/>
  <c r="J149" i="20"/>
  <c r="G89" i="24"/>
  <c r="I150" i="20"/>
  <c r="B90" i="24"/>
  <c r="I140" i="20"/>
  <c r="B80" i="24"/>
  <c r="J142" i="20"/>
  <c r="G82" i="24"/>
  <c r="I145" i="20"/>
  <c r="B85" i="24"/>
  <c r="C135" i="20"/>
  <c r="J147" i="20"/>
  <c r="G87" i="24"/>
  <c r="I148" i="20"/>
  <c r="B88" i="24"/>
  <c r="J150" i="20"/>
  <c r="G90" i="24"/>
  <c r="C128" i="21"/>
  <c r="C165" i="21"/>
  <c r="C136" i="21"/>
  <c r="B144" i="21"/>
  <c r="B156" i="21" s="1"/>
  <c r="B168" i="21" s="1"/>
  <c r="B180" i="21" s="1"/>
  <c r="B192" i="21" s="1"/>
  <c r="B204" i="21" s="1"/>
  <c r="B216" i="21" s="1"/>
  <c r="B228" i="21" s="1"/>
  <c r="B240" i="21" s="1"/>
  <c r="B252" i="21" s="1"/>
  <c r="B264" i="21" s="1"/>
  <c r="B276" i="21" s="1"/>
  <c r="B288" i="21" s="1"/>
  <c r="B300" i="21" s="1"/>
  <c r="B312" i="21" s="1"/>
  <c r="B324" i="21" s="1"/>
  <c r="B336" i="21" s="1"/>
  <c r="C157" i="21"/>
  <c r="C141" i="21"/>
  <c r="Q8" i="9"/>
  <c r="R8" i="9" s="1"/>
  <c r="T8" i="9" s="1"/>
  <c r="H8" i="9"/>
  <c r="J8" i="9" s="1"/>
  <c r="Q9" i="9"/>
  <c r="R9" i="9" s="1"/>
  <c r="T9" i="9" s="1"/>
  <c r="H9" i="9"/>
  <c r="J9" i="9" s="1"/>
  <c r="Q10" i="9"/>
  <c r="R10" i="9" s="1"/>
  <c r="T10" i="9" s="1"/>
  <c r="H10" i="9"/>
  <c r="J10" i="9" s="1"/>
  <c r="Q11" i="9"/>
  <c r="R11" i="9" s="1"/>
  <c r="T11" i="9" s="1"/>
  <c r="H11" i="9"/>
  <c r="J11" i="9" s="1"/>
  <c r="Q12" i="9"/>
  <c r="R12" i="9" s="1"/>
  <c r="T12" i="9" s="1"/>
  <c r="H12" i="9"/>
  <c r="J12" i="9" s="1"/>
  <c r="Q13" i="9"/>
  <c r="R13" i="9" s="1"/>
  <c r="T13" i="9" s="1"/>
  <c r="H13" i="9"/>
  <c r="J13" i="9" s="1"/>
  <c r="Q14" i="9"/>
  <c r="R14" i="9" s="1"/>
  <c r="T14" i="9" s="1"/>
  <c r="H14" i="9"/>
  <c r="J14" i="9" s="1"/>
  <c r="Q15" i="9"/>
  <c r="R15" i="9" s="1"/>
  <c r="T15" i="9" s="1"/>
  <c r="H15" i="9"/>
  <c r="J15" i="9" s="1"/>
  <c r="Q16" i="9"/>
  <c r="R16" i="9" s="1"/>
  <c r="T16" i="9" s="1"/>
  <c r="H16" i="9"/>
  <c r="J16" i="9" s="1"/>
  <c r="Q18" i="9"/>
  <c r="R18" i="9" s="1"/>
  <c r="T18" i="9" s="1"/>
  <c r="H18" i="9"/>
  <c r="J18" i="9" s="1"/>
  <c r="Q19" i="9"/>
  <c r="R19" i="9" s="1"/>
  <c r="T19" i="9" s="1"/>
  <c r="H19" i="9"/>
  <c r="Q20" i="9"/>
  <c r="R20" i="9" s="1"/>
  <c r="T20" i="9" s="1"/>
  <c r="H20" i="9"/>
  <c r="J20" i="9" s="1"/>
  <c r="Q22" i="9"/>
  <c r="R22" i="9" s="1"/>
  <c r="T22" i="9" s="1"/>
  <c r="H22" i="9"/>
  <c r="Q23" i="9"/>
  <c r="R23" i="9" s="1"/>
  <c r="T23" i="9" s="1"/>
  <c r="H23" i="9"/>
  <c r="J23" i="9" s="1"/>
  <c r="Q24" i="9"/>
  <c r="R24" i="9" s="1"/>
  <c r="T24" i="9" s="1"/>
  <c r="H24" i="9"/>
  <c r="Q25" i="9"/>
  <c r="R25" i="9" s="1"/>
  <c r="T25" i="9" s="1"/>
  <c r="H25" i="9"/>
  <c r="J25" i="9" s="1"/>
  <c r="Q26" i="9"/>
  <c r="R26" i="9" s="1"/>
  <c r="T26" i="9" s="1"/>
  <c r="H26" i="9"/>
  <c r="Q27" i="9"/>
  <c r="R27" i="9" s="1"/>
  <c r="T27" i="9" s="1"/>
  <c r="H27" i="9"/>
  <c r="J27" i="9" s="1"/>
  <c r="Q28" i="9"/>
  <c r="R28" i="9" s="1"/>
  <c r="T28" i="9" s="1"/>
  <c r="H28" i="9"/>
  <c r="Q30" i="9"/>
  <c r="R30" i="9" s="1"/>
  <c r="T30" i="9" s="1"/>
  <c r="H30" i="9"/>
  <c r="J30" i="9" s="1"/>
  <c r="Q31" i="9"/>
  <c r="R31" i="9" s="1"/>
  <c r="T31" i="9" s="1"/>
  <c r="H31" i="9"/>
  <c r="J31" i="9" s="1"/>
  <c r="Q32" i="9"/>
  <c r="R32" i="9" s="1"/>
  <c r="T32" i="9" s="1"/>
  <c r="H32" i="9"/>
  <c r="J32" i="9" s="1"/>
  <c r="Q33" i="9"/>
  <c r="R33" i="9" s="1"/>
  <c r="T33" i="9" s="1"/>
  <c r="H33" i="9"/>
  <c r="Q34" i="9"/>
  <c r="R34" i="9" s="1"/>
  <c r="T34" i="9" s="1"/>
  <c r="H34" i="9"/>
  <c r="J34" i="9" s="1"/>
  <c r="Q35" i="9"/>
  <c r="R35" i="9" s="1"/>
  <c r="T35" i="9" s="1"/>
  <c r="H35" i="9"/>
  <c r="J35" i="9" s="1"/>
  <c r="Q36" i="9"/>
  <c r="R36" i="9" s="1"/>
  <c r="T36" i="9" s="1"/>
  <c r="H36" i="9"/>
  <c r="Q38" i="9"/>
  <c r="R38" i="9" s="1"/>
  <c r="T38" i="9" s="1"/>
  <c r="H38" i="9"/>
  <c r="J38" i="9" s="1"/>
  <c r="Q39" i="9"/>
  <c r="R39" i="9" s="1"/>
  <c r="T39" i="9" s="1"/>
  <c r="H39" i="9"/>
  <c r="J39" i="9" s="1"/>
  <c r="Q40" i="9"/>
  <c r="R40" i="9" s="1"/>
  <c r="T40" i="9" s="1"/>
  <c r="H40" i="9"/>
  <c r="J40" i="9" s="1"/>
  <c r="Q41" i="9"/>
  <c r="R41" i="9" s="1"/>
  <c r="T41" i="9" s="1"/>
  <c r="H41" i="9"/>
  <c r="J41" i="9" s="1"/>
  <c r="Q42" i="9"/>
  <c r="R42" i="9" s="1"/>
  <c r="T42" i="9" s="1"/>
  <c r="H42" i="9"/>
  <c r="J42" i="9" s="1"/>
  <c r="Q43" i="9"/>
  <c r="R43" i="9" s="1"/>
  <c r="T43" i="9" s="1"/>
  <c r="H43" i="9"/>
  <c r="Q44" i="9"/>
  <c r="R44" i="9" s="1"/>
  <c r="T44" i="9" s="1"/>
  <c r="H44" i="9"/>
  <c r="J44" i="9" s="1"/>
  <c r="Q45" i="9"/>
  <c r="R45" i="9" s="1"/>
  <c r="T45" i="9" s="1"/>
  <c r="H45" i="9"/>
  <c r="J45" i="9" s="1"/>
  <c r="Q46" i="9"/>
  <c r="R46" i="9" s="1"/>
  <c r="T46" i="9" s="1"/>
  <c r="H46" i="9"/>
  <c r="J46" i="9" s="1"/>
  <c r="Q47" i="9"/>
  <c r="R47" i="9" s="1"/>
  <c r="T47" i="9" s="1"/>
  <c r="H47" i="9"/>
  <c r="J47" i="9" s="1"/>
  <c r="Q48" i="9"/>
  <c r="R48" i="9" s="1"/>
  <c r="T48" i="9" s="1"/>
  <c r="H48" i="9"/>
  <c r="J48" i="9" s="1"/>
  <c r="Q49" i="9"/>
  <c r="R49" i="9" s="1"/>
  <c r="T49" i="9" s="1"/>
  <c r="H49" i="9"/>
  <c r="J49" i="9" s="1"/>
  <c r="Q50" i="9"/>
  <c r="R50" i="9" s="1"/>
  <c r="T50" i="9" s="1"/>
  <c r="H50" i="9"/>
  <c r="J50" i="9" s="1"/>
  <c r="Q51" i="9"/>
  <c r="R51" i="9" s="1"/>
  <c r="T51" i="9" s="1"/>
  <c r="H51" i="9"/>
  <c r="J51" i="9" s="1"/>
  <c r="Q52" i="9"/>
  <c r="R52" i="9" s="1"/>
  <c r="T52" i="9" s="1"/>
  <c r="H52" i="9"/>
  <c r="Q54" i="9"/>
  <c r="R54" i="9" s="1"/>
  <c r="T54" i="9" s="1"/>
  <c r="H54" i="9"/>
  <c r="J54" i="9" s="1"/>
  <c r="Q55" i="9"/>
  <c r="R55" i="9" s="1"/>
  <c r="T55" i="9" s="1"/>
  <c r="H55" i="9"/>
  <c r="Q56" i="9"/>
  <c r="R56" i="9" s="1"/>
  <c r="T56" i="9" s="1"/>
  <c r="H56" i="9"/>
  <c r="J56" i="9" s="1"/>
  <c r="Q57" i="9"/>
  <c r="R57" i="9" s="1"/>
  <c r="T57" i="9" s="1"/>
  <c r="H57" i="9"/>
  <c r="Q58" i="9"/>
  <c r="R58" i="9" s="1"/>
  <c r="T58" i="9" s="1"/>
  <c r="H58" i="9"/>
  <c r="J58" i="9" s="1"/>
  <c r="Q59" i="9"/>
  <c r="R59" i="9" s="1"/>
  <c r="T59" i="9" s="1"/>
  <c r="H59" i="9"/>
  <c r="Q60" i="9"/>
  <c r="R60" i="9" s="1"/>
  <c r="T60" i="9" s="1"/>
  <c r="H60" i="9"/>
  <c r="J60" i="9" s="1"/>
  <c r="Q62" i="9"/>
  <c r="R62" i="9" s="1"/>
  <c r="T62" i="9" s="1"/>
  <c r="H62" i="9"/>
  <c r="J62" i="9" s="1"/>
  <c r="Q63" i="9"/>
  <c r="R63" i="9" s="1"/>
  <c r="T63" i="9" s="1"/>
  <c r="H63" i="9"/>
  <c r="J63" i="9" s="1"/>
  <c r="Q64" i="9"/>
  <c r="R64" i="9" s="1"/>
  <c r="T64" i="9" s="1"/>
  <c r="H64" i="9"/>
  <c r="J64" i="9" s="1"/>
  <c r="Q65" i="9"/>
  <c r="R65" i="9" s="1"/>
  <c r="T65" i="9" s="1"/>
  <c r="H65" i="9"/>
  <c r="J65" i="9" s="1"/>
  <c r="Q66" i="9"/>
  <c r="R66" i="9" s="1"/>
  <c r="T66" i="9" s="1"/>
  <c r="H66" i="9"/>
  <c r="J66" i="9" s="1"/>
  <c r="Q67" i="9"/>
  <c r="R67" i="9" s="1"/>
  <c r="T67" i="9" s="1"/>
  <c r="H67" i="9"/>
  <c r="J67" i="9" s="1"/>
  <c r="J24" i="9"/>
  <c r="J28" i="9"/>
  <c r="J36" i="9"/>
  <c r="J52" i="9"/>
  <c r="J33" i="9"/>
  <c r="J57" i="9"/>
  <c r="J22" i="9"/>
  <c r="J26" i="9"/>
  <c r="L8" i="9"/>
  <c r="M8" i="9" s="1"/>
  <c r="O8" i="9" s="1"/>
  <c r="C8" i="9"/>
  <c r="E8" i="9" s="1"/>
  <c r="L9" i="9"/>
  <c r="M9" i="9" s="1"/>
  <c r="O9" i="9" s="1"/>
  <c r="C9" i="9"/>
  <c r="E9" i="9" s="1"/>
  <c r="L10" i="9"/>
  <c r="M10" i="9" s="1"/>
  <c r="O10" i="9" s="1"/>
  <c r="C10" i="9"/>
  <c r="E10" i="9" s="1"/>
  <c r="L11" i="9"/>
  <c r="M11" i="9" s="1"/>
  <c r="O11" i="9" s="1"/>
  <c r="C11" i="9"/>
  <c r="E11" i="9" s="1"/>
  <c r="L12" i="9"/>
  <c r="M12" i="9" s="1"/>
  <c r="O12" i="9" s="1"/>
  <c r="C12" i="9"/>
  <c r="L13" i="9"/>
  <c r="M13" i="9" s="1"/>
  <c r="O13" i="9" s="1"/>
  <c r="C13" i="9"/>
  <c r="E13" i="9" s="1"/>
  <c r="L14" i="9"/>
  <c r="M14" i="9" s="1"/>
  <c r="O14" i="9" s="1"/>
  <c r="C14" i="9"/>
  <c r="E14" i="9" s="1"/>
  <c r="L15" i="9"/>
  <c r="M15" i="9" s="1"/>
  <c r="O15" i="9" s="1"/>
  <c r="C15" i="9"/>
  <c r="E15" i="9" s="1"/>
  <c r="L16" i="9"/>
  <c r="M16" i="9" s="1"/>
  <c r="O16" i="9" s="1"/>
  <c r="C16" i="9"/>
  <c r="L17" i="9"/>
  <c r="M17" i="9" s="1"/>
  <c r="O17" i="9" s="1"/>
  <c r="C17" i="9"/>
  <c r="E17" i="9" s="1"/>
  <c r="L18" i="9"/>
  <c r="M18" i="9" s="1"/>
  <c r="O18" i="9" s="1"/>
  <c r="C18" i="9"/>
  <c r="E18" i="9" s="1"/>
  <c r="L19" i="9"/>
  <c r="M19" i="9" s="1"/>
  <c r="O19" i="9" s="1"/>
  <c r="C19" i="9"/>
  <c r="E19" i="9" s="1"/>
  <c r="L20" i="9"/>
  <c r="M20" i="9" s="1"/>
  <c r="O20" i="9" s="1"/>
  <c r="C20" i="9"/>
  <c r="L21" i="9"/>
  <c r="M21" i="9" s="1"/>
  <c r="O21" i="9" s="1"/>
  <c r="C21" i="9"/>
  <c r="E21" i="9" s="1"/>
  <c r="L22" i="9"/>
  <c r="M22" i="9" s="1"/>
  <c r="O22" i="9" s="1"/>
  <c r="C22" i="9"/>
  <c r="E22" i="9" s="1"/>
  <c r="L23" i="9"/>
  <c r="M23" i="9" s="1"/>
  <c r="O23" i="9" s="1"/>
  <c r="C23" i="9"/>
  <c r="E23" i="9" s="1"/>
  <c r="L24" i="9"/>
  <c r="M24" i="9" s="1"/>
  <c r="O24" i="9" s="1"/>
  <c r="C24" i="9"/>
  <c r="L25" i="9"/>
  <c r="M25" i="9" s="1"/>
  <c r="O25" i="9" s="1"/>
  <c r="C25" i="9"/>
  <c r="E25" i="9" s="1"/>
  <c r="L26" i="9"/>
  <c r="M26" i="9" s="1"/>
  <c r="O26" i="9" s="1"/>
  <c r="C26" i="9"/>
  <c r="E26" i="9" s="1"/>
  <c r="L27" i="9"/>
  <c r="M27" i="9" s="1"/>
  <c r="O27" i="9" s="1"/>
  <c r="C27" i="9"/>
  <c r="E27" i="9" s="1"/>
  <c r="L28" i="9"/>
  <c r="M28" i="9" s="1"/>
  <c r="O28" i="9" s="1"/>
  <c r="C28" i="9"/>
  <c r="L29" i="9"/>
  <c r="M29" i="9" s="1"/>
  <c r="O29" i="9" s="1"/>
  <c r="C29" i="9"/>
  <c r="E29" i="9" s="1"/>
  <c r="L30" i="9"/>
  <c r="M30" i="9" s="1"/>
  <c r="O30" i="9" s="1"/>
  <c r="C30" i="9"/>
  <c r="E30" i="9" s="1"/>
  <c r="L31" i="9"/>
  <c r="M31" i="9" s="1"/>
  <c r="O31" i="9" s="1"/>
  <c r="C31" i="9"/>
  <c r="E31" i="9" s="1"/>
  <c r="L32" i="9"/>
  <c r="M32" i="9" s="1"/>
  <c r="O32" i="9" s="1"/>
  <c r="C32" i="9"/>
  <c r="L33" i="9"/>
  <c r="M33" i="9" s="1"/>
  <c r="O33" i="9" s="1"/>
  <c r="C33" i="9"/>
  <c r="E33" i="9" s="1"/>
  <c r="L34" i="9"/>
  <c r="M34" i="9" s="1"/>
  <c r="O34" i="9" s="1"/>
  <c r="C34" i="9"/>
  <c r="E34" i="9" s="1"/>
  <c r="L35" i="9"/>
  <c r="M35" i="9" s="1"/>
  <c r="O35" i="9" s="1"/>
  <c r="C35" i="9"/>
  <c r="E35" i="9" s="1"/>
  <c r="L36" i="9"/>
  <c r="M36" i="9" s="1"/>
  <c r="O36" i="9" s="1"/>
  <c r="C36" i="9"/>
  <c r="L37" i="9"/>
  <c r="M37" i="9" s="1"/>
  <c r="O37" i="9" s="1"/>
  <c r="C37" i="9"/>
  <c r="E37" i="9" s="1"/>
  <c r="L38" i="9"/>
  <c r="M38" i="9" s="1"/>
  <c r="O38" i="9" s="1"/>
  <c r="C38" i="9"/>
  <c r="E38" i="9" s="1"/>
  <c r="L39" i="9"/>
  <c r="M39" i="9" s="1"/>
  <c r="O39" i="9" s="1"/>
  <c r="C39" i="9"/>
  <c r="E39" i="9" s="1"/>
  <c r="L40" i="9"/>
  <c r="M40" i="9" s="1"/>
  <c r="O40" i="9" s="1"/>
  <c r="C40" i="9"/>
  <c r="L41" i="9"/>
  <c r="M41" i="9" s="1"/>
  <c r="O41" i="9" s="1"/>
  <c r="C41" i="9"/>
  <c r="E41" i="9" s="1"/>
  <c r="L42" i="9"/>
  <c r="M42" i="9" s="1"/>
  <c r="O42" i="9" s="1"/>
  <c r="C42" i="9"/>
  <c r="E42" i="9" s="1"/>
  <c r="L43" i="9"/>
  <c r="M43" i="9" s="1"/>
  <c r="O43" i="9" s="1"/>
  <c r="C43" i="9"/>
  <c r="E43" i="9" s="1"/>
  <c r="L44" i="9"/>
  <c r="M44" i="9" s="1"/>
  <c r="O44" i="9" s="1"/>
  <c r="C44" i="9"/>
  <c r="L45" i="9"/>
  <c r="M45" i="9" s="1"/>
  <c r="O45" i="9" s="1"/>
  <c r="C45" i="9"/>
  <c r="E45" i="9" s="1"/>
  <c r="L46" i="9"/>
  <c r="M46" i="9" s="1"/>
  <c r="O46" i="9" s="1"/>
  <c r="C46" i="9"/>
  <c r="E46" i="9" s="1"/>
  <c r="L47" i="9"/>
  <c r="M47" i="9" s="1"/>
  <c r="O47" i="9" s="1"/>
  <c r="C47" i="9"/>
  <c r="E47" i="9" s="1"/>
  <c r="L48" i="9"/>
  <c r="M48" i="9" s="1"/>
  <c r="O48" i="9" s="1"/>
  <c r="C48" i="9"/>
  <c r="L49" i="9"/>
  <c r="M49" i="9" s="1"/>
  <c r="O49" i="9" s="1"/>
  <c r="C49" i="9"/>
  <c r="E49" i="9" s="1"/>
  <c r="L50" i="9"/>
  <c r="M50" i="9" s="1"/>
  <c r="O50" i="9" s="1"/>
  <c r="C50" i="9"/>
  <c r="E50" i="9" s="1"/>
  <c r="L51" i="9"/>
  <c r="M51" i="9" s="1"/>
  <c r="O51" i="9" s="1"/>
  <c r="C51" i="9"/>
  <c r="E51" i="9" s="1"/>
  <c r="L52" i="9"/>
  <c r="M52" i="9" s="1"/>
  <c r="O52" i="9" s="1"/>
  <c r="C52" i="9"/>
  <c r="L53" i="9"/>
  <c r="M53" i="9" s="1"/>
  <c r="O53" i="9" s="1"/>
  <c r="C53" i="9"/>
  <c r="E53" i="9" s="1"/>
  <c r="L54" i="9"/>
  <c r="M54" i="9" s="1"/>
  <c r="O54" i="9" s="1"/>
  <c r="C54" i="9"/>
  <c r="E54" i="9" s="1"/>
  <c r="L55" i="9"/>
  <c r="M55" i="9" s="1"/>
  <c r="O55" i="9" s="1"/>
  <c r="C55" i="9"/>
  <c r="E55" i="9" s="1"/>
  <c r="L56" i="9"/>
  <c r="M56" i="9" s="1"/>
  <c r="O56" i="9" s="1"/>
  <c r="C56" i="9"/>
  <c r="L57" i="9"/>
  <c r="M57" i="9" s="1"/>
  <c r="O57" i="9" s="1"/>
  <c r="C57" i="9"/>
  <c r="E57" i="9" s="1"/>
  <c r="L58" i="9"/>
  <c r="M58" i="9" s="1"/>
  <c r="O58" i="9" s="1"/>
  <c r="C58" i="9"/>
  <c r="E58" i="9" s="1"/>
  <c r="L59" i="9"/>
  <c r="M59" i="9" s="1"/>
  <c r="O59" i="9" s="1"/>
  <c r="C59" i="9"/>
  <c r="E59" i="9" s="1"/>
  <c r="L60" i="9"/>
  <c r="M60" i="9" s="1"/>
  <c r="O60" i="9" s="1"/>
  <c r="C60" i="9"/>
  <c r="L61" i="9"/>
  <c r="M61" i="9" s="1"/>
  <c r="O61" i="9" s="1"/>
  <c r="C61" i="9"/>
  <c r="E61" i="9" s="1"/>
  <c r="L62" i="9"/>
  <c r="M62" i="9" s="1"/>
  <c r="O62" i="9" s="1"/>
  <c r="C62" i="9"/>
  <c r="E62" i="9" s="1"/>
  <c r="L63" i="9"/>
  <c r="M63" i="9" s="1"/>
  <c r="O63" i="9" s="1"/>
  <c r="C63" i="9"/>
  <c r="E63" i="9" s="1"/>
  <c r="L64" i="9"/>
  <c r="M64" i="9" s="1"/>
  <c r="O64" i="9" s="1"/>
  <c r="C64" i="9"/>
  <c r="L65" i="9"/>
  <c r="M65" i="9" s="1"/>
  <c r="O65" i="9" s="1"/>
  <c r="C65" i="9"/>
  <c r="E65" i="9" s="1"/>
  <c r="L66" i="9"/>
  <c r="M66" i="9" s="1"/>
  <c r="O66" i="9" s="1"/>
  <c r="C66" i="9"/>
  <c r="E66" i="9" s="1"/>
  <c r="L67" i="9"/>
  <c r="M67" i="9" s="1"/>
  <c r="O67" i="9" s="1"/>
  <c r="C67" i="9"/>
  <c r="E67" i="9" s="1"/>
  <c r="L70" i="9"/>
  <c r="M70" i="9" s="1"/>
  <c r="O70" i="9" s="1"/>
  <c r="C70" i="9"/>
  <c r="E70" i="9" s="1"/>
  <c r="L71" i="9"/>
  <c r="M71" i="9" s="1"/>
  <c r="O71" i="9" s="1"/>
  <c r="C71" i="9"/>
  <c r="E71" i="9" s="1"/>
  <c r="L74" i="9"/>
  <c r="M74" i="9" s="1"/>
  <c r="O74" i="9" s="1"/>
  <c r="C74" i="9"/>
  <c r="E74" i="9" s="1"/>
  <c r="L75" i="9"/>
  <c r="M75" i="9" s="1"/>
  <c r="O75" i="9" s="1"/>
  <c r="C75" i="9"/>
  <c r="E75" i="9" s="1"/>
  <c r="L78" i="9"/>
  <c r="M78" i="9" s="1"/>
  <c r="O78" i="9" s="1"/>
  <c r="C78" i="9"/>
  <c r="E78" i="9" s="1"/>
  <c r="L79" i="9"/>
  <c r="M79" i="9" s="1"/>
  <c r="O79" i="9" s="1"/>
  <c r="C79" i="9"/>
  <c r="E79" i="9" s="1"/>
  <c r="E12" i="9"/>
  <c r="E16" i="9"/>
  <c r="E20" i="9"/>
  <c r="E24" i="9"/>
  <c r="E28" i="9"/>
  <c r="E32" i="9"/>
  <c r="E36" i="9"/>
  <c r="E40" i="9"/>
  <c r="E44" i="9"/>
  <c r="E48" i="9"/>
  <c r="E52" i="9"/>
  <c r="E56" i="9"/>
  <c r="E60" i="9"/>
  <c r="E64" i="9"/>
  <c r="J19" i="9"/>
  <c r="J43" i="9"/>
  <c r="J55" i="9"/>
  <c r="J59" i="9"/>
  <c r="C167" i="22"/>
  <c r="C131" i="22"/>
  <c r="C141" i="22"/>
  <c r="C183" i="22"/>
  <c r="C151" i="22"/>
  <c r="C141" i="20"/>
  <c r="D153" i="20"/>
  <c r="D154" i="20"/>
  <c r="C142" i="20"/>
  <c r="D159" i="20"/>
  <c r="C147" i="20"/>
  <c r="D163" i="20"/>
  <c r="C151" i="20"/>
  <c r="D156" i="20"/>
  <c r="C144" i="20"/>
  <c r="C145" i="20"/>
  <c r="D157" i="20"/>
  <c r="D162" i="20"/>
  <c r="C150" i="20"/>
  <c r="C140" i="20"/>
  <c r="D152" i="20"/>
  <c r="D158" i="20"/>
  <c r="C146" i="20"/>
  <c r="C143" i="20"/>
  <c r="D155" i="20"/>
  <c r="D160" i="20"/>
  <c r="C148" i="20"/>
  <c r="C149" i="20"/>
  <c r="D161" i="20"/>
  <c r="C128" i="20"/>
  <c r="C132" i="20"/>
  <c r="C136" i="20"/>
  <c r="D160" i="21"/>
  <c r="C130" i="21"/>
  <c r="D142" i="21"/>
  <c r="C130" i="20"/>
  <c r="C134" i="20"/>
  <c r="C138" i="20"/>
  <c r="C138" i="21"/>
  <c r="D150" i="21"/>
  <c r="D152" i="21"/>
  <c r="D189" i="21"/>
  <c r="C177" i="21"/>
  <c r="D159" i="21"/>
  <c r="C147" i="21"/>
  <c r="D185" i="21"/>
  <c r="C173" i="21"/>
  <c r="B140" i="21"/>
  <c r="B152" i="21" s="1"/>
  <c r="B164" i="21" s="1"/>
  <c r="B176" i="21" s="1"/>
  <c r="B188" i="21" s="1"/>
  <c r="B200" i="21" s="1"/>
  <c r="B212" i="21" s="1"/>
  <c r="B224" i="21" s="1"/>
  <c r="B236" i="21" s="1"/>
  <c r="B248" i="21" s="1"/>
  <c r="B260" i="21" s="1"/>
  <c r="B272" i="21" s="1"/>
  <c r="B284" i="21" s="1"/>
  <c r="B296" i="21" s="1"/>
  <c r="B308" i="21" s="1"/>
  <c r="B320" i="21" s="1"/>
  <c r="B332" i="21" s="1"/>
  <c r="C153" i="21"/>
  <c r="D156" i="21"/>
  <c r="C144" i="21"/>
  <c r="C134" i="21"/>
  <c r="D146" i="21"/>
  <c r="C149" i="21"/>
  <c r="D155" i="21"/>
  <c r="C143" i="21"/>
  <c r="D181" i="21"/>
  <c r="C169" i="21"/>
  <c r="D163" i="21"/>
  <c r="C151" i="21"/>
  <c r="C145" i="21"/>
  <c r="B148" i="21"/>
  <c r="B160" i="21" s="1"/>
  <c r="B172" i="21" s="1"/>
  <c r="B184" i="21" s="1"/>
  <c r="B196" i="21" s="1"/>
  <c r="B208" i="21" s="1"/>
  <c r="B220" i="21" s="1"/>
  <c r="B232" i="21" s="1"/>
  <c r="B244" i="21" s="1"/>
  <c r="B256" i="21" s="1"/>
  <c r="B268" i="21" s="1"/>
  <c r="B280" i="21" s="1"/>
  <c r="B292" i="21" s="1"/>
  <c r="B304" i="21" s="1"/>
  <c r="B316" i="21" s="1"/>
  <c r="B328" i="21" s="1"/>
  <c r="B340" i="21" s="1"/>
  <c r="C161" i="21"/>
  <c r="C131" i="21"/>
  <c r="C135" i="21"/>
  <c r="C139" i="21"/>
  <c r="C140" i="22"/>
  <c r="D152" i="22"/>
  <c r="B142" i="22"/>
  <c r="B154" i="22" s="1"/>
  <c r="B166" i="22" s="1"/>
  <c r="B178" i="22" s="1"/>
  <c r="B190" i="22" s="1"/>
  <c r="B202" i="22" s="1"/>
  <c r="B214" i="22" s="1"/>
  <c r="B226" i="22" s="1"/>
  <c r="B238" i="22" s="1"/>
  <c r="B250" i="22" s="1"/>
  <c r="B262" i="22" s="1"/>
  <c r="B274" i="22" s="1"/>
  <c r="B286" i="22" s="1"/>
  <c r="B298" i="22" s="1"/>
  <c r="B310" i="22" s="1"/>
  <c r="B322" i="22" s="1"/>
  <c r="B334" i="22" s="1"/>
  <c r="C130" i="22"/>
  <c r="D154" i="22"/>
  <c r="D144" i="22"/>
  <c r="C132" i="22"/>
  <c r="C134" i="22"/>
  <c r="B146" i="22"/>
  <c r="B158" i="22" s="1"/>
  <c r="B170" i="22" s="1"/>
  <c r="B182" i="22" s="1"/>
  <c r="B194" i="22" s="1"/>
  <c r="B206" i="22" s="1"/>
  <c r="B218" i="22" s="1"/>
  <c r="B230" i="22" s="1"/>
  <c r="B242" i="22" s="1"/>
  <c r="B254" i="22" s="1"/>
  <c r="B266" i="22" s="1"/>
  <c r="B278" i="22" s="1"/>
  <c r="B290" i="22" s="1"/>
  <c r="B302" i="22" s="1"/>
  <c r="B314" i="22" s="1"/>
  <c r="B326" i="22" s="1"/>
  <c r="B338" i="22" s="1"/>
  <c r="D148" i="22"/>
  <c r="C136" i="22"/>
  <c r="C128" i="22"/>
  <c r="D158" i="22"/>
  <c r="D165" i="22"/>
  <c r="C153" i="22"/>
  <c r="D169" i="22"/>
  <c r="C157" i="22"/>
  <c r="D161" i="22"/>
  <c r="C149" i="22"/>
  <c r="D199" i="22"/>
  <c r="C187" i="22"/>
  <c r="C143" i="22"/>
  <c r="C155" i="22"/>
  <c r="C171" i="22"/>
  <c r="D203" i="22"/>
  <c r="C191" i="22"/>
  <c r="D207" i="22"/>
  <c r="C195" i="22"/>
  <c r="D162" i="22"/>
  <c r="C150" i="22"/>
  <c r="C147" i="22"/>
  <c r="C163" i="22"/>
  <c r="C179" i="22"/>
  <c r="C129" i="22"/>
  <c r="C133" i="22"/>
  <c r="C137" i="22"/>
  <c r="C139" i="22"/>
  <c r="C145" i="22"/>
  <c r="C159" i="22"/>
  <c r="C175" i="22"/>
  <c r="J159" i="22" l="1"/>
  <c r="G99" i="9"/>
  <c r="J153" i="22"/>
  <c r="G93" i="9"/>
  <c r="I161" i="22"/>
  <c r="B101" i="9"/>
  <c r="I158" i="22"/>
  <c r="B98" i="9"/>
  <c r="I154" i="22"/>
  <c r="B94" i="9"/>
  <c r="I163" i="22"/>
  <c r="B103" i="9"/>
  <c r="J156" i="22"/>
  <c r="G96" i="9"/>
  <c r="J152" i="22"/>
  <c r="G92" i="9"/>
  <c r="I159" i="22"/>
  <c r="B99" i="9"/>
  <c r="J155" i="22"/>
  <c r="G95" i="9"/>
  <c r="J161" i="22"/>
  <c r="G101" i="9"/>
  <c r="I155" i="22"/>
  <c r="B95" i="9"/>
  <c r="I160" i="22"/>
  <c r="B100" i="9"/>
  <c r="J163" i="22"/>
  <c r="G103" i="9"/>
  <c r="J160" i="22"/>
  <c r="G100" i="9"/>
  <c r="J157" i="22"/>
  <c r="G97" i="9"/>
  <c r="J162" i="22"/>
  <c r="G102" i="9"/>
  <c r="I157" i="22"/>
  <c r="B97" i="9"/>
  <c r="I153" i="22"/>
  <c r="B93" i="9"/>
  <c r="I162" i="22"/>
  <c r="B102" i="9"/>
  <c r="I156" i="22"/>
  <c r="B96" i="9"/>
  <c r="I152" i="22"/>
  <c r="B92" i="9"/>
  <c r="J158" i="22"/>
  <c r="G98" i="9"/>
  <c r="J154" i="22"/>
  <c r="G94" i="9"/>
  <c r="H88" i="25"/>
  <c r="J88" i="25" s="1"/>
  <c r="Q88" i="25"/>
  <c r="R88" i="25" s="1"/>
  <c r="T88" i="25" s="1"/>
  <c r="I162" i="21"/>
  <c r="B102" i="25"/>
  <c r="J162" i="21"/>
  <c r="G102" i="25"/>
  <c r="J159" i="21"/>
  <c r="G99" i="25"/>
  <c r="I153" i="21"/>
  <c r="B93" i="25"/>
  <c r="J161" i="21"/>
  <c r="G101" i="25"/>
  <c r="J158" i="21"/>
  <c r="G98" i="25"/>
  <c r="J155" i="21"/>
  <c r="G95" i="25"/>
  <c r="C89" i="25"/>
  <c r="E89" i="25" s="1"/>
  <c r="L89" i="25"/>
  <c r="M89" i="25" s="1"/>
  <c r="O89" i="25" s="1"/>
  <c r="Q85" i="25"/>
  <c r="R85" i="25" s="1"/>
  <c r="T85" i="25" s="1"/>
  <c r="H85" i="25"/>
  <c r="J85" i="25" s="1"/>
  <c r="Q82" i="25"/>
  <c r="R82" i="25" s="1"/>
  <c r="T82" i="25" s="1"/>
  <c r="H82" i="25"/>
  <c r="J82" i="25" s="1"/>
  <c r="J160" i="21"/>
  <c r="G100" i="25"/>
  <c r="C91" i="25"/>
  <c r="E91" i="25" s="1"/>
  <c r="L91" i="25"/>
  <c r="M91" i="25" s="1"/>
  <c r="O91" i="25" s="1"/>
  <c r="C88" i="25"/>
  <c r="E88" i="25" s="1"/>
  <c r="L88" i="25"/>
  <c r="M88" i="25" s="1"/>
  <c r="O88" i="25" s="1"/>
  <c r="Q84" i="25"/>
  <c r="R84" i="25" s="1"/>
  <c r="T84" i="25" s="1"/>
  <c r="H84" i="25"/>
  <c r="J84" i="25" s="1"/>
  <c r="C87" i="25"/>
  <c r="E87" i="25" s="1"/>
  <c r="L87" i="25"/>
  <c r="M87" i="25" s="1"/>
  <c r="O87" i="25" s="1"/>
  <c r="C84" i="25"/>
  <c r="E84" i="25" s="1"/>
  <c r="L84" i="25"/>
  <c r="M84" i="25" s="1"/>
  <c r="O84" i="25" s="1"/>
  <c r="Q80" i="25"/>
  <c r="R80" i="25" s="1"/>
  <c r="T80" i="25" s="1"/>
  <c r="H80" i="25"/>
  <c r="J80" i="25" s="1"/>
  <c r="I161" i="21"/>
  <c r="B101" i="25"/>
  <c r="J157" i="21"/>
  <c r="G97" i="25"/>
  <c r="J154" i="21"/>
  <c r="G94" i="25"/>
  <c r="H91" i="25"/>
  <c r="J91" i="25" s="1"/>
  <c r="Q91" i="25"/>
  <c r="R91" i="25" s="1"/>
  <c r="T91" i="25" s="1"/>
  <c r="C85" i="25"/>
  <c r="E85" i="25" s="1"/>
  <c r="L85" i="25"/>
  <c r="M85" i="25" s="1"/>
  <c r="O85" i="25" s="1"/>
  <c r="Q81" i="25"/>
  <c r="R81" i="25" s="1"/>
  <c r="T81" i="25" s="1"/>
  <c r="H81" i="25"/>
  <c r="J81" i="25" s="1"/>
  <c r="I163" i="21"/>
  <c r="B103" i="25"/>
  <c r="I160" i="21"/>
  <c r="B100" i="25"/>
  <c r="J156" i="21"/>
  <c r="G96" i="25"/>
  <c r="I159" i="21"/>
  <c r="B99" i="25"/>
  <c r="I156" i="21"/>
  <c r="B96" i="25"/>
  <c r="J152" i="21"/>
  <c r="G92" i="25"/>
  <c r="C86" i="25"/>
  <c r="E86" i="25" s="1"/>
  <c r="L86" i="25"/>
  <c r="M86" i="25" s="1"/>
  <c r="O86" i="25" s="1"/>
  <c r="C83" i="25"/>
  <c r="E83" i="25" s="1"/>
  <c r="L83" i="25"/>
  <c r="M83" i="25" s="1"/>
  <c r="O83" i="25" s="1"/>
  <c r="C80" i="25"/>
  <c r="E80" i="25" s="1"/>
  <c r="L80" i="25"/>
  <c r="M80" i="25" s="1"/>
  <c r="O80" i="25" s="1"/>
  <c r="J163" i="21"/>
  <c r="G103" i="25"/>
  <c r="I157" i="21"/>
  <c r="B97" i="25"/>
  <c r="J153" i="21"/>
  <c r="G93" i="25"/>
  <c r="H90" i="25"/>
  <c r="J90" i="25" s="1"/>
  <c r="Q90" i="25"/>
  <c r="R90" i="25" s="1"/>
  <c r="T90" i="25" s="1"/>
  <c r="H87" i="25"/>
  <c r="J87" i="25" s="1"/>
  <c r="Q87" i="25"/>
  <c r="R87" i="25" s="1"/>
  <c r="T87" i="25" s="1"/>
  <c r="C81" i="25"/>
  <c r="E81" i="25" s="1"/>
  <c r="L81" i="25"/>
  <c r="M81" i="25" s="1"/>
  <c r="O81" i="25" s="1"/>
  <c r="Q89" i="25"/>
  <c r="R89" i="25" s="1"/>
  <c r="T89" i="25" s="1"/>
  <c r="H89" i="25"/>
  <c r="J89" i="25" s="1"/>
  <c r="Q86" i="25"/>
  <c r="R86" i="25" s="1"/>
  <c r="T86" i="25" s="1"/>
  <c r="H86" i="25"/>
  <c r="J86" i="25" s="1"/>
  <c r="H83" i="25"/>
  <c r="J83" i="25" s="1"/>
  <c r="Q83" i="25"/>
  <c r="R83" i="25" s="1"/>
  <c r="T83" i="25" s="1"/>
  <c r="I154" i="21"/>
  <c r="B94" i="25"/>
  <c r="I158" i="21"/>
  <c r="B98" i="25"/>
  <c r="I155" i="21"/>
  <c r="B95" i="25"/>
  <c r="I152" i="21"/>
  <c r="B92" i="25"/>
  <c r="J162" i="20"/>
  <c r="G102" i="24"/>
  <c r="J159" i="20"/>
  <c r="G99" i="24"/>
  <c r="H82" i="24"/>
  <c r="J82" i="24" s="1"/>
  <c r="Q82" i="24"/>
  <c r="R82" i="24" s="1"/>
  <c r="T82" i="24" s="1"/>
  <c r="C90" i="24"/>
  <c r="E90" i="24" s="1"/>
  <c r="L90" i="24"/>
  <c r="M90" i="24" s="1"/>
  <c r="O90" i="24" s="1"/>
  <c r="J156" i="20"/>
  <c r="G96" i="24"/>
  <c r="J153" i="20"/>
  <c r="G93" i="24"/>
  <c r="J158" i="20"/>
  <c r="G98" i="24"/>
  <c r="J155" i="20"/>
  <c r="G95" i="24"/>
  <c r="I163" i="20"/>
  <c r="B103" i="24"/>
  <c r="I158" i="20"/>
  <c r="B98" i="24"/>
  <c r="C83" i="24"/>
  <c r="E83" i="24" s="1"/>
  <c r="L83" i="24"/>
  <c r="M83" i="24" s="1"/>
  <c r="O83" i="24" s="1"/>
  <c r="C88" i="24"/>
  <c r="E88" i="24" s="1"/>
  <c r="L88" i="24"/>
  <c r="M88" i="24" s="1"/>
  <c r="O88" i="24" s="1"/>
  <c r="J154" i="20"/>
  <c r="G94" i="24"/>
  <c r="I162" i="20"/>
  <c r="B102" i="24"/>
  <c r="C87" i="24"/>
  <c r="E87" i="24" s="1"/>
  <c r="L87" i="24"/>
  <c r="M87" i="24" s="1"/>
  <c r="O87" i="24" s="1"/>
  <c r="C82" i="24"/>
  <c r="E82" i="24" s="1"/>
  <c r="L82" i="24"/>
  <c r="M82" i="24" s="1"/>
  <c r="O82" i="24" s="1"/>
  <c r="C89" i="24"/>
  <c r="E89" i="24" s="1"/>
  <c r="L89" i="24"/>
  <c r="M89" i="24" s="1"/>
  <c r="O89" i="24" s="1"/>
  <c r="C84" i="24"/>
  <c r="E84" i="24" s="1"/>
  <c r="L84" i="24"/>
  <c r="M84" i="24" s="1"/>
  <c r="O84" i="24" s="1"/>
  <c r="C81" i="24"/>
  <c r="E81" i="24" s="1"/>
  <c r="L81" i="24"/>
  <c r="M81" i="24" s="1"/>
  <c r="O81" i="24" s="1"/>
  <c r="H88" i="24"/>
  <c r="J88" i="24" s="1"/>
  <c r="Q88" i="24"/>
  <c r="R88" i="24" s="1"/>
  <c r="T88" i="24" s="1"/>
  <c r="H85" i="24"/>
  <c r="J85" i="24" s="1"/>
  <c r="Q85" i="24"/>
  <c r="R85" i="24" s="1"/>
  <c r="T85" i="24" s="1"/>
  <c r="I155" i="20"/>
  <c r="B95" i="24"/>
  <c r="I160" i="20"/>
  <c r="B100" i="24"/>
  <c r="C85" i="24"/>
  <c r="E85" i="24" s="1"/>
  <c r="L85" i="24"/>
  <c r="M85" i="24" s="1"/>
  <c r="O85" i="24" s="1"/>
  <c r="C80" i="24"/>
  <c r="E80" i="24" s="1"/>
  <c r="L80" i="24"/>
  <c r="M80" i="24" s="1"/>
  <c r="O80" i="24" s="1"/>
  <c r="H89" i="24"/>
  <c r="J89" i="24" s="1"/>
  <c r="Q89" i="24"/>
  <c r="R89" i="24" s="1"/>
  <c r="T89" i="24" s="1"/>
  <c r="I159" i="20"/>
  <c r="B99" i="24"/>
  <c r="I154" i="20"/>
  <c r="B94" i="24"/>
  <c r="H91" i="24"/>
  <c r="J91" i="24" s="1"/>
  <c r="Q91" i="24"/>
  <c r="R91" i="24" s="1"/>
  <c r="T91" i="24" s="1"/>
  <c r="I161" i="20"/>
  <c r="B101" i="24"/>
  <c r="I156" i="20"/>
  <c r="B96" i="24"/>
  <c r="I153" i="20"/>
  <c r="B93" i="24"/>
  <c r="J160" i="20"/>
  <c r="G100" i="24"/>
  <c r="J157" i="20"/>
  <c r="G97" i="24"/>
  <c r="H80" i="24"/>
  <c r="J80" i="24" s="1"/>
  <c r="Q80" i="24"/>
  <c r="R80" i="24" s="1"/>
  <c r="T80" i="24" s="1"/>
  <c r="H90" i="24"/>
  <c r="J90" i="24" s="1"/>
  <c r="Q90" i="24"/>
  <c r="R90" i="24" s="1"/>
  <c r="T90" i="24" s="1"/>
  <c r="H87" i="24"/>
  <c r="J87" i="24" s="1"/>
  <c r="Q87" i="24"/>
  <c r="R87" i="24" s="1"/>
  <c r="T87" i="24" s="1"/>
  <c r="I157" i="20"/>
  <c r="B97" i="24"/>
  <c r="I152" i="20"/>
  <c r="B92" i="24"/>
  <c r="J161" i="20"/>
  <c r="G101" i="24"/>
  <c r="H84" i="24"/>
  <c r="J84" i="24" s="1"/>
  <c r="Q84" i="24"/>
  <c r="R84" i="24" s="1"/>
  <c r="T84" i="24" s="1"/>
  <c r="H81" i="24"/>
  <c r="J81" i="24" s="1"/>
  <c r="Q81" i="24"/>
  <c r="R81" i="24" s="1"/>
  <c r="T81" i="24" s="1"/>
  <c r="J163" i="20"/>
  <c r="G103" i="24"/>
  <c r="H86" i="24"/>
  <c r="J86" i="24" s="1"/>
  <c r="Q86" i="24"/>
  <c r="R86" i="24" s="1"/>
  <c r="T86" i="24" s="1"/>
  <c r="H83" i="24"/>
  <c r="J83" i="24" s="1"/>
  <c r="Q83" i="24"/>
  <c r="R83" i="24" s="1"/>
  <c r="T83" i="24" s="1"/>
  <c r="C91" i="24"/>
  <c r="E91" i="24" s="1"/>
  <c r="L91" i="24"/>
  <c r="M91" i="24" s="1"/>
  <c r="O91" i="24" s="1"/>
  <c r="C86" i="24"/>
  <c r="E86" i="24" s="1"/>
  <c r="L86" i="24"/>
  <c r="M86" i="24" s="1"/>
  <c r="O86" i="24" s="1"/>
  <c r="J152" i="20"/>
  <c r="G92" i="24"/>
  <c r="L77" i="9"/>
  <c r="M77" i="9" s="1"/>
  <c r="O77" i="9" s="1"/>
  <c r="C77" i="9"/>
  <c r="E77" i="9" s="1"/>
  <c r="L73" i="9"/>
  <c r="M73" i="9" s="1"/>
  <c r="O73" i="9" s="1"/>
  <c r="C73" i="9"/>
  <c r="E73" i="9" s="1"/>
  <c r="L69" i="9"/>
  <c r="M69" i="9" s="1"/>
  <c r="O69" i="9" s="1"/>
  <c r="C69" i="9"/>
  <c r="E69" i="9" s="1"/>
  <c r="Q78" i="9"/>
  <c r="R78" i="9" s="1"/>
  <c r="T78" i="9" s="1"/>
  <c r="H78" i="9"/>
  <c r="J78" i="9" s="1"/>
  <c r="Q76" i="9"/>
  <c r="R76" i="9" s="1"/>
  <c r="T76" i="9" s="1"/>
  <c r="H76" i="9"/>
  <c r="J76" i="9" s="1"/>
  <c r="Q74" i="9"/>
  <c r="R74" i="9" s="1"/>
  <c r="T74" i="9" s="1"/>
  <c r="H74" i="9"/>
  <c r="J74" i="9" s="1"/>
  <c r="Q72" i="9"/>
  <c r="R72" i="9" s="1"/>
  <c r="T72" i="9" s="1"/>
  <c r="H72" i="9"/>
  <c r="J72" i="9" s="1"/>
  <c r="Q70" i="9"/>
  <c r="R70" i="9" s="1"/>
  <c r="T70" i="9" s="1"/>
  <c r="H70" i="9"/>
  <c r="J70" i="9" s="1"/>
  <c r="Q68" i="9"/>
  <c r="R68" i="9" s="1"/>
  <c r="T68" i="9" s="1"/>
  <c r="H68" i="9"/>
  <c r="J68" i="9" s="1"/>
  <c r="L76" i="9"/>
  <c r="M76" i="9" s="1"/>
  <c r="O76" i="9" s="1"/>
  <c r="C76" i="9"/>
  <c r="E76" i="9" s="1"/>
  <c r="L72" i="9"/>
  <c r="M72" i="9" s="1"/>
  <c r="O72" i="9" s="1"/>
  <c r="C72" i="9"/>
  <c r="E72" i="9" s="1"/>
  <c r="L68" i="9"/>
  <c r="M68" i="9" s="1"/>
  <c r="O68" i="9" s="1"/>
  <c r="C68" i="9"/>
  <c r="E68" i="9" s="1"/>
  <c r="Q79" i="9"/>
  <c r="R79" i="9" s="1"/>
  <c r="T79" i="9" s="1"/>
  <c r="H79" i="9"/>
  <c r="J79" i="9" s="1"/>
  <c r="Q77" i="9"/>
  <c r="R77" i="9" s="1"/>
  <c r="T77" i="9" s="1"/>
  <c r="H77" i="9"/>
  <c r="J77" i="9" s="1"/>
  <c r="Q75" i="9"/>
  <c r="R75" i="9" s="1"/>
  <c r="T75" i="9" s="1"/>
  <c r="H75" i="9"/>
  <c r="J75" i="9" s="1"/>
  <c r="Q73" i="9"/>
  <c r="R73" i="9" s="1"/>
  <c r="T73" i="9" s="1"/>
  <c r="H73" i="9"/>
  <c r="J73" i="9" s="1"/>
  <c r="Q71" i="9"/>
  <c r="R71" i="9" s="1"/>
  <c r="T71" i="9" s="1"/>
  <c r="H71" i="9"/>
  <c r="J71" i="9" s="1"/>
  <c r="Q69" i="9"/>
  <c r="R69" i="9" s="1"/>
  <c r="T69" i="9" s="1"/>
  <c r="H69" i="9"/>
  <c r="J69" i="9" s="1"/>
  <c r="Q61" i="9"/>
  <c r="R61" i="9" s="1"/>
  <c r="T61" i="9" s="1"/>
  <c r="H61" i="9"/>
  <c r="J61" i="9" s="1"/>
  <c r="Q53" i="9"/>
  <c r="R53" i="9" s="1"/>
  <c r="T53" i="9" s="1"/>
  <c r="H53" i="9"/>
  <c r="J53" i="9" s="1"/>
  <c r="Q37" i="9"/>
  <c r="R37" i="9" s="1"/>
  <c r="T37" i="9" s="1"/>
  <c r="H37" i="9"/>
  <c r="J37" i="9" s="1"/>
  <c r="Q29" i="9"/>
  <c r="R29" i="9" s="1"/>
  <c r="T29" i="9" s="1"/>
  <c r="H29" i="9"/>
  <c r="J29" i="9" s="1"/>
  <c r="Q21" i="9"/>
  <c r="R21" i="9" s="1"/>
  <c r="T21" i="9" s="1"/>
  <c r="H21" i="9"/>
  <c r="J21" i="9" s="1"/>
  <c r="Q17" i="9"/>
  <c r="R17" i="9" s="1"/>
  <c r="T17" i="9" s="1"/>
  <c r="H17" i="9"/>
  <c r="J17" i="9" s="1"/>
  <c r="C146" i="22"/>
  <c r="C142" i="22"/>
  <c r="D173" i="22"/>
  <c r="C161" i="22"/>
  <c r="D181" i="22"/>
  <c r="C169" i="22"/>
  <c r="D177" i="22"/>
  <c r="C165" i="22"/>
  <c r="D171" i="21"/>
  <c r="C159" i="21"/>
  <c r="D170" i="22"/>
  <c r="C158" i="22"/>
  <c r="C144" i="22"/>
  <c r="D156" i="22"/>
  <c r="C155" i="21"/>
  <c r="D167" i="21"/>
  <c r="D164" i="21"/>
  <c r="C152" i="21"/>
  <c r="C150" i="21"/>
  <c r="D162" i="21"/>
  <c r="C148" i="21"/>
  <c r="C161" i="20"/>
  <c r="D173" i="20"/>
  <c r="C142" i="21"/>
  <c r="D154" i="21"/>
  <c r="D172" i="21"/>
  <c r="C160" i="21"/>
  <c r="D170" i="20"/>
  <c r="C158" i="20"/>
  <c r="D174" i="20"/>
  <c r="C162" i="20"/>
  <c r="D168" i="20"/>
  <c r="C156" i="20"/>
  <c r="D175" i="20"/>
  <c r="C163" i="20"/>
  <c r="D171" i="20"/>
  <c r="C159" i="20"/>
  <c r="D166" i="20"/>
  <c r="C154" i="20"/>
  <c r="D174" i="22"/>
  <c r="C162" i="22"/>
  <c r="D219" i="22"/>
  <c r="C207" i="22"/>
  <c r="D211" i="22"/>
  <c r="C199" i="22"/>
  <c r="C148" i="22"/>
  <c r="D160" i="22"/>
  <c r="D166" i="22"/>
  <c r="C154" i="22"/>
  <c r="D175" i="21"/>
  <c r="C163" i="21"/>
  <c r="D193" i="21"/>
  <c r="C181" i="21"/>
  <c r="C146" i="21"/>
  <c r="D158" i="21"/>
  <c r="D167" i="20"/>
  <c r="C155" i="20"/>
  <c r="C152" i="20"/>
  <c r="D164" i="20"/>
  <c r="C157" i="20"/>
  <c r="D169" i="20"/>
  <c r="C153" i="20"/>
  <c r="D165" i="20"/>
  <c r="D215" i="22"/>
  <c r="C203" i="22"/>
  <c r="C152" i="22"/>
  <c r="D164" i="22"/>
  <c r="D168" i="21"/>
  <c r="C156" i="21"/>
  <c r="D197" i="21"/>
  <c r="C185" i="21"/>
  <c r="D201" i="21"/>
  <c r="C189" i="21"/>
  <c r="C140" i="21"/>
  <c r="D172" i="20"/>
  <c r="C160" i="20"/>
  <c r="J166" i="22" l="1"/>
  <c r="G106" i="9"/>
  <c r="I164" i="22"/>
  <c r="B104" i="9"/>
  <c r="I174" i="22"/>
  <c r="B114" i="9"/>
  <c r="I169" i="22"/>
  <c r="B109" i="9"/>
  <c r="J169" i="22"/>
  <c r="G109" i="9"/>
  <c r="J175" i="22"/>
  <c r="G115" i="9"/>
  <c r="I167" i="22"/>
  <c r="B107" i="9"/>
  <c r="J167" i="22"/>
  <c r="G107" i="9"/>
  <c r="J164" i="22"/>
  <c r="G104" i="9"/>
  <c r="I175" i="22"/>
  <c r="B115" i="9"/>
  <c r="I170" i="22"/>
  <c r="B110" i="9"/>
  <c r="J165" i="22"/>
  <c r="G105" i="9"/>
  <c r="J170" i="22"/>
  <c r="G110" i="9"/>
  <c r="I168" i="22"/>
  <c r="B108" i="9"/>
  <c r="I165" i="22"/>
  <c r="B105" i="9"/>
  <c r="J174" i="22"/>
  <c r="G114" i="9"/>
  <c r="J172" i="22"/>
  <c r="G112" i="9"/>
  <c r="I172" i="22"/>
  <c r="B112" i="9"/>
  <c r="J173" i="22"/>
  <c r="G113" i="9"/>
  <c r="I171" i="22"/>
  <c r="B111" i="9"/>
  <c r="J168" i="22"/>
  <c r="G108" i="9"/>
  <c r="I166" i="22"/>
  <c r="B106" i="9"/>
  <c r="I173" i="22"/>
  <c r="B113" i="9"/>
  <c r="J171" i="22"/>
  <c r="G111" i="9"/>
  <c r="C92" i="25"/>
  <c r="E92" i="25" s="1"/>
  <c r="L92" i="25"/>
  <c r="M92" i="25" s="1"/>
  <c r="O92" i="25" s="1"/>
  <c r="C98" i="25"/>
  <c r="E98" i="25" s="1"/>
  <c r="L98" i="25"/>
  <c r="M98" i="25" s="1"/>
  <c r="O98" i="25" s="1"/>
  <c r="Q93" i="25"/>
  <c r="R93" i="25" s="1"/>
  <c r="T93" i="25" s="1"/>
  <c r="H93" i="25"/>
  <c r="J93" i="25" s="1"/>
  <c r="H103" i="25"/>
  <c r="J103" i="25" s="1"/>
  <c r="Q103" i="25"/>
  <c r="R103" i="25" s="1"/>
  <c r="T103" i="25" s="1"/>
  <c r="Q92" i="25"/>
  <c r="R92" i="25" s="1"/>
  <c r="T92" i="25" s="1"/>
  <c r="H92" i="25"/>
  <c r="J92" i="25" s="1"/>
  <c r="C99" i="25"/>
  <c r="E99" i="25" s="1"/>
  <c r="L99" i="25"/>
  <c r="M99" i="25" s="1"/>
  <c r="O99" i="25" s="1"/>
  <c r="C100" i="25"/>
  <c r="E100" i="25" s="1"/>
  <c r="L100" i="25"/>
  <c r="M100" i="25" s="1"/>
  <c r="O100" i="25" s="1"/>
  <c r="Q97" i="25"/>
  <c r="R97" i="25" s="1"/>
  <c r="T97" i="25" s="1"/>
  <c r="H97" i="25"/>
  <c r="J97" i="25" s="1"/>
  <c r="Q100" i="25"/>
  <c r="R100" i="25" s="1"/>
  <c r="T100" i="25" s="1"/>
  <c r="H100" i="25"/>
  <c r="J100" i="25" s="1"/>
  <c r="H95" i="25"/>
  <c r="J95" i="25" s="1"/>
  <c r="Q95" i="25"/>
  <c r="R95" i="25" s="1"/>
  <c r="T95" i="25" s="1"/>
  <c r="Q101" i="25"/>
  <c r="R101" i="25" s="1"/>
  <c r="T101" i="25" s="1"/>
  <c r="H101" i="25"/>
  <c r="J101" i="25" s="1"/>
  <c r="H99" i="25"/>
  <c r="J99" i="25" s="1"/>
  <c r="Q99" i="25"/>
  <c r="R99" i="25" s="1"/>
  <c r="T99" i="25" s="1"/>
  <c r="C102" i="25"/>
  <c r="E102" i="25" s="1"/>
  <c r="L102" i="25"/>
  <c r="M102" i="25" s="1"/>
  <c r="O102" i="25" s="1"/>
  <c r="I164" i="21"/>
  <c r="B104" i="25"/>
  <c r="I170" i="21"/>
  <c r="B110" i="25"/>
  <c r="J165" i="21"/>
  <c r="G105" i="25"/>
  <c r="J175" i="21"/>
  <c r="G115" i="25"/>
  <c r="J164" i="21"/>
  <c r="G104" i="25"/>
  <c r="I171" i="21"/>
  <c r="B111" i="25"/>
  <c r="I172" i="21"/>
  <c r="B112" i="25"/>
  <c r="J169" i="21"/>
  <c r="G109" i="25"/>
  <c r="J172" i="21"/>
  <c r="G112" i="25"/>
  <c r="J167" i="21"/>
  <c r="G107" i="25"/>
  <c r="J173" i="21"/>
  <c r="G113" i="25"/>
  <c r="J171" i="21"/>
  <c r="G111" i="25"/>
  <c r="I174" i="21"/>
  <c r="B114" i="25"/>
  <c r="C95" i="25"/>
  <c r="E95" i="25" s="1"/>
  <c r="L95" i="25"/>
  <c r="M95" i="25" s="1"/>
  <c r="O95" i="25" s="1"/>
  <c r="C94" i="25"/>
  <c r="E94" i="25" s="1"/>
  <c r="L94" i="25"/>
  <c r="M94" i="25" s="1"/>
  <c r="O94" i="25" s="1"/>
  <c r="C97" i="25"/>
  <c r="E97" i="25" s="1"/>
  <c r="L97" i="25"/>
  <c r="M97" i="25" s="1"/>
  <c r="O97" i="25" s="1"/>
  <c r="C96" i="25"/>
  <c r="E96" i="25" s="1"/>
  <c r="L96" i="25"/>
  <c r="M96" i="25" s="1"/>
  <c r="O96" i="25" s="1"/>
  <c r="Q96" i="25"/>
  <c r="R96" i="25" s="1"/>
  <c r="T96" i="25" s="1"/>
  <c r="H96" i="25"/>
  <c r="J96" i="25" s="1"/>
  <c r="C103" i="25"/>
  <c r="E103" i="25" s="1"/>
  <c r="L103" i="25"/>
  <c r="M103" i="25" s="1"/>
  <c r="O103" i="25" s="1"/>
  <c r="H94" i="25"/>
  <c r="J94" i="25" s="1"/>
  <c r="Q94" i="25"/>
  <c r="R94" i="25" s="1"/>
  <c r="T94" i="25" s="1"/>
  <c r="C101" i="25"/>
  <c r="E101" i="25" s="1"/>
  <c r="L101" i="25"/>
  <c r="M101" i="25" s="1"/>
  <c r="O101" i="25" s="1"/>
  <c r="Q98" i="25"/>
  <c r="R98" i="25" s="1"/>
  <c r="T98" i="25" s="1"/>
  <c r="H98" i="25"/>
  <c r="J98" i="25" s="1"/>
  <c r="C93" i="25"/>
  <c r="E93" i="25" s="1"/>
  <c r="L93" i="25"/>
  <c r="M93" i="25" s="1"/>
  <c r="O93" i="25" s="1"/>
  <c r="Q102" i="25"/>
  <c r="R102" i="25" s="1"/>
  <c r="T102" i="25" s="1"/>
  <c r="H102" i="25"/>
  <c r="J102" i="25" s="1"/>
  <c r="B107" i="25"/>
  <c r="I167" i="21"/>
  <c r="I166" i="21"/>
  <c r="B106" i="25"/>
  <c r="I169" i="21"/>
  <c r="B109" i="25"/>
  <c r="I168" i="21"/>
  <c r="B108" i="25"/>
  <c r="J168" i="21"/>
  <c r="G108" i="25"/>
  <c r="I175" i="21"/>
  <c r="B115" i="25"/>
  <c r="J166" i="21"/>
  <c r="G106" i="25"/>
  <c r="I173" i="21"/>
  <c r="B113" i="25"/>
  <c r="J170" i="21"/>
  <c r="G110" i="25"/>
  <c r="I165" i="21"/>
  <c r="B105" i="25"/>
  <c r="J174" i="21"/>
  <c r="G114" i="25"/>
  <c r="Q92" i="24"/>
  <c r="R92" i="24" s="1"/>
  <c r="T92" i="24" s="1"/>
  <c r="H92" i="24"/>
  <c r="J92" i="24" s="1"/>
  <c r="H101" i="24"/>
  <c r="J101" i="24" s="1"/>
  <c r="Q101" i="24"/>
  <c r="R101" i="24" s="1"/>
  <c r="T101" i="24" s="1"/>
  <c r="C97" i="24"/>
  <c r="E97" i="24" s="1"/>
  <c r="L97" i="24"/>
  <c r="M97" i="24" s="1"/>
  <c r="O97" i="24" s="1"/>
  <c r="H97" i="24"/>
  <c r="J97" i="24" s="1"/>
  <c r="Q97" i="24"/>
  <c r="R97" i="24" s="1"/>
  <c r="T97" i="24" s="1"/>
  <c r="C93" i="24"/>
  <c r="E93" i="24" s="1"/>
  <c r="L93" i="24"/>
  <c r="M93" i="24" s="1"/>
  <c r="O93" i="24" s="1"/>
  <c r="C101" i="24"/>
  <c r="E101" i="24" s="1"/>
  <c r="L101" i="24"/>
  <c r="M101" i="24" s="1"/>
  <c r="O101" i="24" s="1"/>
  <c r="C94" i="24"/>
  <c r="E94" i="24" s="1"/>
  <c r="L94" i="24"/>
  <c r="M94" i="24" s="1"/>
  <c r="O94" i="24" s="1"/>
  <c r="C95" i="24"/>
  <c r="E95" i="24" s="1"/>
  <c r="L95" i="24"/>
  <c r="M95" i="24" s="1"/>
  <c r="O95" i="24" s="1"/>
  <c r="C102" i="24"/>
  <c r="E102" i="24" s="1"/>
  <c r="L102" i="24"/>
  <c r="M102" i="24" s="1"/>
  <c r="O102" i="24" s="1"/>
  <c r="C98" i="24"/>
  <c r="E98" i="24" s="1"/>
  <c r="L98" i="24"/>
  <c r="M98" i="24" s="1"/>
  <c r="O98" i="24" s="1"/>
  <c r="H95" i="24"/>
  <c r="J95" i="24" s="1"/>
  <c r="Q95" i="24"/>
  <c r="R95" i="24" s="1"/>
  <c r="T95" i="24" s="1"/>
  <c r="H93" i="24"/>
  <c r="J93" i="24" s="1"/>
  <c r="Q93" i="24"/>
  <c r="R93" i="24" s="1"/>
  <c r="T93" i="24" s="1"/>
  <c r="H99" i="24"/>
  <c r="J99" i="24" s="1"/>
  <c r="Q99" i="24"/>
  <c r="R99" i="24" s="1"/>
  <c r="T99" i="24" s="1"/>
  <c r="J164" i="20"/>
  <c r="G104" i="24"/>
  <c r="J173" i="20"/>
  <c r="G113" i="24"/>
  <c r="I169" i="20"/>
  <c r="B109" i="24"/>
  <c r="J169" i="20"/>
  <c r="G109" i="24"/>
  <c r="I165" i="20"/>
  <c r="B105" i="24"/>
  <c r="I173" i="20"/>
  <c r="B113" i="24"/>
  <c r="I166" i="20"/>
  <c r="B106" i="24"/>
  <c r="I167" i="20"/>
  <c r="B107" i="24"/>
  <c r="I174" i="20"/>
  <c r="B114" i="24"/>
  <c r="I170" i="20"/>
  <c r="B110" i="24"/>
  <c r="J167" i="20"/>
  <c r="G107" i="24"/>
  <c r="J165" i="20"/>
  <c r="G105" i="24"/>
  <c r="J171" i="20"/>
  <c r="G111" i="24"/>
  <c r="H103" i="24"/>
  <c r="J103" i="24" s="1"/>
  <c r="Q103" i="24"/>
  <c r="R103" i="24" s="1"/>
  <c r="T103" i="24" s="1"/>
  <c r="C92" i="24"/>
  <c r="E92" i="24" s="1"/>
  <c r="L92" i="24"/>
  <c r="M92" i="24" s="1"/>
  <c r="O92" i="24" s="1"/>
  <c r="H100" i="24"/>
  <c r="J100" i="24" s="1"/>
  <c r="Q100" i="24"/>
  <c r="R100" i="24" s="1"/>
  <c r="T100" i="24" s="1"/>
  <c r="C96" i="24"/>
  <c r="E96" i="24" s="1"/>
  <c r="L96" i="24"/>
  <c r="M96" i="24" s="1"/>
  <c r="O96" i="24" s="1"/>
  <c r="C99" i="24"/>
  <c r="E99" i="24" s="1"/>
  <c r="L99" i="24"/>
  <c r="M99" i="24" s="1"/>
  <c r="O99" i="24" s="1"/>
  <c r="C100" i="24"/>
  <c r="E100" i="24" s="1"/>
  <c r="L100" i="24"/>
  <c r="M100" i="24" s="1"/>
  <c r="O100" i="24" s="1"/>
  <c r="Q94" i="24"/>
  <c r="R94" i="24" s="1"/>
  <c r="T94" i="24" s="1"/>
  <c r="H94" i="24"/>
  <c r="J94" i="24" s="1"/>
  <c r="C103" i="24"/>
  <c r="E103" i="24" s="1"/>
  <c r="L103" i="24"/>
  <c r="M103" i="24" s="1"/>
  <c r="O103" i="24" s="1"/>
  <c r="H98" i="24"/>
  <c r="J98" i="24" s="1"/>
  <c r="Q98" i="24"/>
  <c r="R98" i="24" s="1"/>
  <c r="T98" i="24" s="1"/>
  <c r="H96" i="24"/>
  <c r="J96" i="24" s="1"/>
  <c r="Q96" i="24"/>
  <c r="R96" i="24" s="1"/>
  <c r="T96" i="24" s="1"/>
  <c r="H102" i="24"/>
  <c r="J102" i="24" s="1"/>
  <c r="Q102" i="24"/>
  <c r="R102" i="24" s="1"/>
  <c r="T102" i="24" s="1"/>
  <c r="J175" i="20"/>
  <c r="G115" i="24"/>
  <c r="I164" i="20"/>
  <c r="B104" i="24"/>
  <c r="J172" i="20"/>
  <c r="G112" i="24"/>
  <c r="I168" i="20"/>
  <c r="B108" i="24"/>
  <c r="I171" i="20"/>
  <c r="B111" i="24"/>
  <c r="I172" i="20"/>
  <c r="B112" i="24"/>
  <c r="J166" i="20"/>
  <c r="G106" i="24"/>
  <c r="I175" i="20"/>
  <c r="B115" i="24"/>
  <c r="J170" i="20"/>
  <c r="G110" i="24"/>
  <c r="J168" i="20"/>
  <c r="G108" i="24"/>
  <c r="J174" i="20"/>
  <c r="G114" i="24"/>
  <c r="Q82" i="9"/>
  <c r="R82" i="9" s="1"/>
  <c r="T82" i="9" s="1"/>
  <c r="H82" i="9"/>
  <c r="J82" i="9" s="1"/>
  <c r="Q86" i="9"/>
  <c r="R86" i="9" s="1"/>
  <c r="T86" i="9" s="1"/>
  <c r="H86" i="9"/>
  <c r="J86" i="9" s="1"/>
  <c r="Q90" i="9"/>
  <c r="R90" i="9" s="1"/>
  <c r="T90" i="9" s="1"/>
  <c r="H90" i="9"/>
  <c r="J90" i="9" s="1"/>
  <c r="L83" i="9"/>
  <c r="M83" i="9" s="1"/>
  <c r="O83" i="9" s="1"/>
  <c r="C83" i="9"/>
  <c r="E83" i="9" s="1"/>
  <c r="Q81" i="9"/>
  <c r="R81" i="9" s="1"/>
  <c r="T81" i="9" s="1"/>
  <c r="H81" i="9"/>
  <c r="J81" i="9" s="1"/>
  <c r="Q85" i="9"/>
  <c r="R85" i="9" s="1"/>
  <c r="T85" i="9" s="1"/>
  <c r="H85" i="9"/>
  <c r="J85" i="9" s="1"/>
  <c r="Q89" i="9"/>
  <c r="R89" i="9" s="1"/>
  <c r="T89" i="9" s="1"/>
  <c r="H89" i="9"/>
  <c r="J89" i="9" s="1"/>
  <c r="L84" i="9"/>
  <c r="M84" i="9" s="1"/>
  <c r="O84" i="9" s="1"/>
  <c r="C84" i="9"/>
  <c r="E84" i="9" s="1"/>
  <c r="L86" i="9"/>
  <c r="M86" i="9" s="1"/>
  <c r="O86" i="9" s="1"/>
  <c r="C86" i="9"/>
  <c r="E86" i="9" s="1"/>
  <c r="L85" i="9"/>
  <c r="M85" i="9" s="1"/>
  <c r="O85" i="9" s="1"/>
  <c r="C85" i="9"/>
  <c r="E85" i="9" s="1"/>
  <c r="Q80" i="9"/>
  <c r="R80" i="9" s="1"/>
  <c r="T80" i="9" s="1"/>
  <c r="H80" i="9"/>
  <c r="J80" i="9" s="1"/>
  <c r="Q84" i="9"/>
  <c r="R84" i="9" s="1"/>
  <c r="T84" i="9" s="1"/>
  <c r="H84" i="9"/>
  <c r="J84" i="9" s="1"/>
  <c r="Q88" i="9"/>
  <c r="R88" i="9" s="1"/>
  <c r="T88" i="9" s="1"/>
  <c r="H88" i="9"/>
  <c r="J88" i="9" s="1"/>
  <c r="L82" i="9"/>
  <c r="M82" i="9" s="1"/>
  <c r="O82" i="9" s="1"/>
  <c r="C82" i="9"/>
  <c r="E82" i="9" s="1"/>
  <c r="L87" i="9"/>
  <c r="M87" i="9" s="1"/>
  <c r="O87" i="9" s="1"/>
  <c r="C87" i="9"/>
  <c r="E87" i="9" s="1"/>
  <c r="Q83" i="9"/>
  <c r="R83" i="9" s="1"/>
  <c r="T83" i="9" s="1"/>
  <c r="H83" i="9"/>
  <c r="J83" i="9" s="1"/>
  <c r="Q87" i="9"/>
  <c r="R87" i="9" s="1"/>
  <c r="T87" i="9" s="1"/>
  <c r="H87" i="9"/>
  <c r="J87" i="9" s="1"/>
  <c r="Q91" i="9"/>
  <c r="R91" i="9" s="1"/>
  <c r="T91" i="9" s="1"/>
  <c r="H91" i="9"/>
  <c r="J91" i="9" s="1"/>
  <c r="L80" i="9"/>
  <c r="M80" i="9" s="1"/>
  <c r="O80" i="9" s="1"/>
  <c r="C80" i="9"/>
  <c r="E80" i="9" s="1"/>
  <c r="L88" i="9"/>
  <c r="M88" i="9" s="1"/>
  <c r="O88" i="9" s="1"/>
  <c r="C88" i="9"/>
  <c r="E88" i="9" s="1"/>
  <c r="L90" i="9"/>
  <c r="M90" i="9" s="1"/>
  <c r="O90" i="9" s="1"/>
  <c r="C90" i="9"/>
  <c r="E90" i="9" s="1"/>
  <c r="L91" i="9"/>
  <c r="M91" i="9" s="1"/>
  <c r="O91" i="9" s="1"/>
  <c r="C91" i="9"/>
  <c r="E91" i="9" s="1"/>
  <c r="L81" i="9"/>
  <c r="M81" i="9" s="1"/>
  <c r="O81" i="9" s="1"/>
  <c r="C81" i="9"/>
  <c r="E81" i="9" s="1"/>
  <c r="L89" i="9"/>
  <c r="M89" i="9" s="1"/>
  <c r="O89" i="9" s="1"/>
  <c r="C89" i="9"/>
  <c r="E89" i="9" s="1"/>
  <c r="D180" i="21"/>
  <c r="C168" i="21"/>
  <c r="D186" i="22"/>
  <c r="C174" i="22"/>
  <c r="D186" i="20"/>
  <c r="C174" i="20"/>
  <c r="D176" i="21"/>
  <c r="C164" i="21"/>
  <c r="D209" i="21"/>
  <c r="C197" i="21"/>
  <c r="D184" i="20"/>
  <c r="C172" i="20"/>
  <c r="C164" i="22"/>
  <c r="D176" i="22"/>
  <c r="C165" i="20"/>
  <c r="D177" i="20"/>
  <c r="C169" i="20"/>
  <c r="D181" i="20"/>
  <c r="D176" i="20"/>
  <c r="C164" i="20"/>
  <c r="C160" i="22"/>
  <c r="D172" i="22"/>
  <c r="C154" i="21"/>
  <c r="D166" i="21"/>
  <c r="C167" i="21"/>
  <c r="D179" i="21"/>
  <c r="D182" i="22"/>
  <c r="C170" i="22"/>
  <c r="C171" i="21"/>
  <c r="D183" i="21"/>
  <c r="D193" i="22"/>
  <c r="C181" i="22"/>
  <c r="D179" i="20"/>
  <c r="C167" i="20"/>
  <c r="D205" i="21"/>
  <c r="C193" i="21"/>
  <c r="D223" i="22"/>
  <c r="C211" i="22"/>
  <c r="D180" i="20"/>
  <c r="C168" i="20"/>
  <c r="C158" i="21"/>
  <c r="D170" i="21"/>
  <c r="C173" i="20"/>
  <c r="D185" i="20"/>
  <c r="D174" i="21"/>
  <c r="C162" i="21"/>
  <c r="C156" i="22"/>
  <c r="D168" i="22"/>
  <c r="C177" i="22"/>
  <c r="D189" i="22"/>
  <c r="C171" i="20"/>
  <c r="D183" i="20"/>
  <c r="D213" i="21"/>
  <c r="C201" i="21"/>
  <c r="D227" i="22"/>
  <c r="C215" i="22"/>
  <c r="C175" i="21"/>
  <c r="D187" i="21"/>
  <c r="D178" i="22"/>
  <c r="C166" i="22"/>
  <c r="D231" i="22"/>
  <c r="C219" i="22"/>
  <c r="D178" i="20"/>
  <c r="C166" i="20"/>
  <c r="C175" i="20"/>
  <c r="D187" i="20"/>
  <c r="D182" i="20"/>
  <c r="C170" i="20"/>
  <c r="D184" i="21"/>
  <c r="C172" i="21"/>
  <c r="D185" i="22"/>
  <c r="C173" i="22"/>
  <c r="J183" i="22" l="1"/>
  <c r="G123" i="9"/>
  <c r="I178" i="22"/>
  <c r="B118" i="9"/>
  <c r="I183" i="22"/>
  <c r="B123" i="9"/>
  <c r="I184" i="22"/>
  <c r="B124" i="9"/>
  <c r="J186" i="22"/>
  <c r="G126" i="9"/>
  <c r="I180" i="22"/>
  <c r="B120" i="9"/>
  <c r="J177" i="22"/>
  <c r="G117" i="9"/>
  <c r="I187" i="22"/>
  <c r="B127" i="9"/>
  <c r="J179" i="22"/>
  <c r="G119" i="9"/>
  <c r="J187" i="22"/>
  <c r="G127" i="9"/>
  <c r="I181" i="22"/>
  <c r="B121" i="9"/>
  <c r="I176" i="22"/>
  <c r="B116" i="9"/>
  <c r="I185" i="22"/>
  <c r="B125" i="9"/>
  <c r="J180" i="22"/>
  <c r="G120" i="9"/>
  <c r="J185" i="22"/>
  <c r="G125" i="9"/>
  <c r="J184" i="22"/>
  <c r="G124" i="9"/>
  <c r="I177" i="22"/>
  <c r="B117" i="9"/>
  <c r="J182" i="22"/>
  <c r="G122" i="9"/>
  <c r="I182" i="22"/>
  <c r="B122" i="9"/>
  <c r="J176" i="22"/>
  <c r="G116" i="9"/>
  <c r="I179" i="22"/>
  <c r="B119" i="9"/>
  <c r="J181" i="22"/>
  <c r="G121" i="9"/>
  <c r="I186" i="22"/>
  <c r="B126" i="9"/>
  <c r="J178" i="22"/>
  <c r="G118" i="9"/>
  <c r="Q114" i="25"/>
  <c r="R114" i="25" s="1"/>
  <c r="T114" i="25" s="1"/>
  <c r="H114" i="25"/>
  <c r="J114" i="25" s="1"/>
  <c r="H110" i="25"/>
  <c r="J110" i="25" s="1"/>
  <c r="Q110" i="25"/>
  <c r="R110" i="25" s="1"/>
  <c r="T110" i="25" s="1"/>
  <c r="H106" i="25"/>
  <c r="J106" i="25" s="1"/>
  <c r="Q106" i="25"/>
  <c r="R106" i="25" s="1"/>
  <c r="T106" i="25" s="1"/>
  <c r="Q108" i="25"/>
  <c r="R108" i="25" s="1"/>
  <c r="T108" i="25" s="1"/>
  <c r="H108" i="25"/>
  <c r="J108" i="25" s="1"/>
  <c r="C109" i="25"/>
  <c r="E109" i="25" s="1"/>
  <c r="L109" i="25"/>
  <c r="M109" i="25" s="1"/>
  <c r="O109" i="25" s="1"/>
  <c r="I179" i="21"/>
  <c r="B119" i="25"/>
  <c r="L114" i="25"/>
  <c r="M114" i="25" s="1"/>
  <c r="O114" i="25" s="1"/>
  <c r="C114" i="25"/>
  <c r="E114" i="25" s="1"/>
  <c r="H113" i="25"/>
  <c r="J113" i="25" s="1"/>
  <c r="Q113" i="25"/>
  <c r="R113" i="25" s="1"/>
  <c r="T113" i="25" s="1"/>
  <c r="Q112" i="25"/>
  <c r="R112" i="25" s="1"/>
  <c r="T112" i="25" s="1"/>
  <c r="H112" i="25"/>
  <c r="J112" i="25" s="1"/>
  <c r="C112" i="25"/>
  <c r="E112" i="25" s="1"/>
  <c r="L112" i="25"/>
  <c r="M112" i="25" s="1"/>
  <c r="O112" i="25" s="1"/>
  <c r="H104" i="25"/>
  <c r="J104" i="25" s="1"/>
  <c r="Q104" i="25"/>
  <c r="R104" i="25" s="1"/>
  <c r="T104" i="25" s="1"/>
  <c r="H105" i="25"/>
  <c r="J105" i="25" s="1"/>
  <c r="Q105" i="25"/>
  <c r="R105" i="25" s="1"/>
  <c r="T105" i="25" s="1"/>
  <c r="C104" i="25"/>
  <c r="E104" i="25" s="1"/>
  <c r="L104" i="25"/>
  <c r="M104" i="25" s="1"/>
  <c r="O104" i="25" s="1"/>
  <c r="J186" i="21"/>
  <c r="G126" i="25"/>
  <c r="J182" i="21"/>
  <c r="G122" i="25"/>
  <c r="J178" i="21"/>
  <c r="G118" i="25"/>
  <c r="J180" i="21"/>
  <c r="G120" i="25"/>
  <c r="I181" i="21"/>
  <c r="B121" i="25"/>
  <c r="C107" i="25"/>
  <c r="E107" i="25" s="1"/>
  <c r="L107" i="25"/>
  <c r="M107" i="25" s="1"/>
  <c r="O107" i="25" s="1"/>
  <c r="I186" i="21"/>
  <c r="B126" i="25"/>
  <c r="J185" i="21"/>
  <c r="G125" i="25"/>
  <c r="J184" i="21"/>
  <c r="G124" i="25"/>
  <c r="I184" i="21"/>
  <c r="B124" i="25"/>
  <c r="J176" i="21"/>
  <c r="G116" i="25"/>
  <c r="J177" i="21"/>
  <c r="G117" i="25"/>
  <c r="I176" i="21"/>
  <c r="B116" i="25"/>
  <c r="C105" i="25"/>
  <c r="E105" i="25" s="1"/>
  <c r="L105" i="25"/>
  <c r="M105" i="25" s="1"/>
  <c r="O105" i="25" s="1"/>
  <c r="C113" i="25"/>
  <c r="E113" i="25" s="1"/>
  <c r="L113" i="25"/>
  <c r="M113" i="25" s="1"/>
  <c r="O113" i="25" s="1"/>
  <c r="C115" i="25"/>
  <c r="E115" i="25" s="1"/>
  <c r="L115" i="25"/>
  <c r="M115" i="25" s="1"/>
  <c r="O115" i="25" s="1"/>
  <c r="C108" i="25"/>
  <c r="E108" i="25" s="1"/>
  <c r="L108" i="25"/>
  <c r="M108" i="25" s="1"/>
  <c r="O108" i="25" s="1"/>
  <c r="C106" i="25"/>
  <c r="E106" i="25" s="1"/>
  <c r="L106" i="25"/>
  <c r="M106" i="25" s="1"/>
  <c r="O106" i="25" s="1"/>
  <c r="H111" i="25"/>
  <c r="J111" i="25" s="1"/>
  <c r="Q111" i="25"/>
  <c r="R111" i="25" s="1"/>
  <c r="T111" i="25" s="1"/>
  <c r="H107" i="25"/>
  <c r="J107" i="25" s="1"/>
  <c r="Q107" i="25"/>
  <c r="R107" i="25" s="1"/>
  <c r="T107" i="25" s="1"/>
  <c r="H109" i="25"/>
  <c r="J109" i="25" s="1"/>
  <c r="Q109" i="25"/>
  <c r="R109" i="25" s="1"/>
  <c r="T109" i="25" s="1"/>
  <c r="C111" i="25"/>
  <c r="E111" i="25" s="1"/>
  <c r="L111" i="25"/>
  <c r="M111" i="25" s="1"/>
  <c r="O111" i="25" s="1"/>
  <c r="H115" i="25"/>
  <c r="J115" i="25" s="1"/>
  <c r="Q115" i="25"/>
  <c r="R115" i="25" s="1"/>
  <c r="T115" i="25" s="1"/>
  <c r="C110" i="25"/>
  <c r="E110" i="25" s="1"/>
  <c r="L110" i="25"/>
  <c r="M110" i="25" s="1"/>
  <c r="O110" i="25" s="1"/>
  <c r="I177" i="21"/>
  <c r="B117" i="25"/>
  <c r="I185" i="21"/>
  <c r="B125" i="25"/>
  <c r="I187" i="21"/>
  <c r="B127" i="25"/>
  <c r="I180" i="21"/>
  <c r="B120" i="25"/>
  <c r="I178" i="21"/>
  <c r="B118" i="25"/>
  <c r="J183" i="21"/>
  <c r="G123" i="25"/>
  <c r="J179" i="21"/>
  <c r="G119" i="25"/>
  <c r="J181" i="21"/>
  <c r="G121" i="25"/>
  <c r="I183" i="21"/>
  <c r="B123" i="25"/>
  <c r="J187" i="21"/>
  <c r="G127" i="25"/>
  <c r="I182" i="21"/>
  <c r="B122" i="25"/>
  <c r="H114" i="24"/>
  <c r="J114" i="24" s="1"/>
  <c r="Q114" i="24"/>
  <c r="R114" i="24" s="1"/>
  <c r="T114" i="24" s="1"/>
  <c r="Q110" i="24"/>
  <c r="R110" i="24" s="1"/>
  <c r="T110" i="24" s="1"/>
  <c r="H110" i="24"/>
  <c r="J110" i="24" s="1"/>
  <c r="H106" i="24"/>
  <c r="J106" i="24" s="1"/>
  <c r="Q106" i="24"/>
  <c r="R106" i="24" s="1"/>
  <c r="T106" i="24" s="1"/>
  <c r="C111" i="24"/>
  <c r="E111" i="24" s="1"/>
  <c r="L111" i="24"/>
  <c r="M111" i="24" s="1"/>
  <c r="O111" i="24" s="1"/>
  <c r="H112" i="24"/>
  <c r="J112" i="24" s="1"/>
  <c r="Q112" i="24"/>
  <c r="R112" i="24" s="1"/>
  <c r="T112" i="24" s="1"/>
  <c r="Q115" i="24"/>
  <c r="R115" i="24" s="1"/>
  <c r="T115" i="24" s="1"/>
  <c r="H115" i="24"/>
  <c r="J115" i="24" s="1"/>
  <c r="Q111" i="24"/>
  <c r="R111" i="24" s="1"/>
  <c r="T111" i="24" s="1"/>
  <c r="H111" i="24"/>
  <c r="J111" i="24" s="1"/>
  <c r="H107" i="24"/>
  <c r="J107" i="24" s="1"/>
  <c r="Q107" i="24"/>
  <c r="R107" i="24" s="1"/>
  <c r="T107" i="24" s="1"/>
  <c r="C114" i="24"/>
  <c r="E114" i="24" s="1"/>
  <c r="L114" i="24"/>
  <c r="M114" i="24" s="1"/>
  <c r="O114" i="24" s="1"/>
  <c r="C106" i="24"/>
  <c r="E106" i="24" s="1"/>
  <c r="L106" i="24"/>
  <c r="M106" i="24" s="1"/>
  <c r="O106" i="24" s="1"/>
  <c r="C105" i="24"/>
  <c r="E105" i="24" s="1"/>
  <c r="L105" i="24"/>
  <c r="M105" i="24" s="1"/>
  <c r="O105" i="24" s="1"/>
  <c r="C109" i="24"/>
  <c r="E109" i="24" s="1"/>
  <c r="L109" i="24"/>
  <c r="M109" i="24" s="1"/>
  <c r="O109" i="24" s="1"/>
  <c r="H104" i="24"/>
  <c r="J104" i="24" s="1"/>
  <c r="Q104" i="24"/>
  <c r="R104" i="24" s="1"/>
  <c r="T104" i="24" s="1"/>
  <c r="J186" i="20"/>
  <c r="G126" i="24"/>
  <c r="J182" i="20"/>
  <c r="G122" i="24"/>
  <c r="J178" i="20"/>
  <c r="G118" i="24"/>
  <c r="I183" i="20"/>
  <c r="B123" i="24"/>
  <c r="J184" i="20"/>
  <c r="G124" i="24"/>
  <c r="J187" i="20"/>
  <c r="G127" i="24"/>
  <c r="J183" i="20"/>
  <c r="G123" i="24"/>
  <c r="J179" i="20"/>
  <c r="G119" i="24"/>
  <c r="I186" i="20"/>
  <c r="B126" i="24"/>
  <c r="I178" i="20"/>
  <c r="B118" i="24"/>
  <c r="I177" i="20"/>
  <c r="B117" i="24"/>
  <c r="I181" i="20"/>
  <c r="B121" i="24"/>
  <c r="J176" i="20"/>
  <c r="G116" i="24"/>
  <c r="Q108" i="24"/>
  <c r="R108" i="24" s="1"/>
  <c r="T108" i="24" s="1"/>
  <c r="H108" i="24"/>
  <c r="J108" i="24" s="1"/>
  <c r="C115" i="24"/>
  <c r="E115" i="24" s="1"/>
  <c r="L115" i="24"/>
  <c r="M115" i="24" s="1"/>
  <c r="O115" i="24" s="1"/>
  <c r="C112" i="24"/>
  <c r="E112" i="24" s="1"/>
  <c r="L112" i="24"/>
  <c r="M112" i="24" s="1"/>
  <c r="O112" i="24" s="1"/>
  <c r="C108" i="24"/>
  <c r="E108" i="24" s="1"/>
  <c r="L108" i="24"/>
  <c r="M108" i="24" s="1"/>
  <c r="O108" i="24" s="1"/>
  <c r="C104" i="24"/>
  <c r="E104" i="24" s="1"/>
  <c r="L104" i="24"/>
  <c r="M104" i="24" s="1"/>
  <c r="O104" i="24" s="1"/>
  <c r="H105" i="24"/>
  <c r="J105" i="24" s="1"/>
  <c r="Q105" i="24"/>
  <c r="R105" i="24" s="1"/>
  <c r="T105" i="24" s="1"/>
  <c r="C110" i="24"/>
  <c r="E110" i="24" s="1"/>
  <c r="L110" i="24"/>
  <c r="M110" i="24" s="1"/>
  <c r="O110" i="24" s="1"/>
  <c r="C107" i="24"/>
  <c r="E107" i="24" s="1"/>
  <c r="L107" i="24"/>
  <c r="M107" i="24" s="1"/>
  <c r="O107" i="24" s="1"/>
  <c r="C113" i="24"/>
  <c r="E113" i="24" s="1"/>
  <c r="L113" i="24"/>
  <c r="M113" i="24" s="1"/>
  <c r="O113" i="24" s="1"/>
  <c r="H109" i="24"/>
  <c r="J109" i="24" s="1"/>
  <c r="Q109" i="24"/>
  <c r="R109" i="24" s="1"/>
  <c r="T109" i="24" s="1"/>
  <c r="Q113" i="24"/>
  <c r="R113" i="24" s="1"/>
  <c r="T113" i="24" s="1"/>
  <c r="H113" i="24"/>
  <c r="J113" i="24" s="1"/>
  <c r="J180" i="20"/>
  <c r="G120" i="24"/>
  <c r="I187" i="20"/>
  <c r="B127" i="24"/>
  <c r="I184" i="20"/>
  <c r="B124" i="24"/>
  <c r="I180" i="20"/>
  <c r="B120" i="24"/>
  <c r="I176" i="20"/>
  <c r="B116" i="24"/>
  <c r="J177" i="20"/>
  <c r="G117" i="24"/>
  <c r="I182" i="20"/>
  <c r="B122" i="24"/>
  <c r="I179" i="20"/>
  <c r="B119" i="24"/>
  <c r="I185" i="20"/>
  <c r="B125" i="24"/>
  <c r="J181" i="20"/>
  <c r="G121" i="24"/>
  <c r="J185" i="20"/>
  <c r="G125" i="24"/>
  <c r="Q99" i="9"/>
  <c r="R99" i="9" s="1"/>
  <c r="T99" i="9" s="1"/>
  <c r="H99" i="9"/>
  <c r="J99" i="9" s="1"/>
  <c r="Q100" i="9"/>
  <c r="R100" i="9" s="1"/>
  <c r="T100" i="9" s="1"/>
  <c r="H100" i="9"/>
  <c r="J100" i="9" s="1"/>
  <c r="Q92" i="9"/>
  <c r="R92" i="9" s="1"/>
  <c r="T92" i="9" s="1"/>
  <c r="H92" i="9"/>
  <c r="J92" i="9" s="1"/>
  <c r="L103" i="9"/>
  <c r="M103" i="9" s="1"/>
  <c r="O103" i="9" s="1"/>
  <c r="C103" i="9"/>
  <c r="E103" i="9" s="1"/>
  <c r="L100" i="9"/>
  <c r="M100" i="9" s="1"/>
  <c r="O100" i="9" s="1"/>
  <c r="C100" i="9"/>
  <c r="E100" i="9" s="1"/>
  <c r="Q103" i="9"/>
  <c r="R103" i="9" s="1"/>
  <c r="T103" i="9" s="1"/>
  <c r="H103" i="9"/>
  <c r="J103" i="9" s="1"/>
  <c r="L98" i="9"/>
  <c r="M98" i="9" s="1"/>
  <c r="O98" i="9" s="1"/>
  <c r="C98" i="9"/>
  <c r="E98" i="9" s="1"/>
  <c r="Q101" i="9"/>
  <c r="R101" i="9" s="1"/>
  <c r="T101" i="9" s="1"/>
  <c r="H101" i="9"/>
  <c r="J101" i="9" s="1"/>
  <c r="Q93" i="9"/>
  <c r="R93" i="9" s="1"/>
  <c r="T93" i="9" s="1"/>
  <c r="H93" i="9"/>
  <c r="J93" i="9" s="1"/>
  <c r="L95" i="9"/>
  <c r="M95" i="9" s="1"/>
  <c r="O95" i="9" s="1"/>
  <c r="C95" i="9"/>
  <c r="E95" i="9" s="1"/>
  <c r="Q98" i="9"/>
  <c r="R98" i="9" s="1"/>
  <c r="T98" i="9" s="1"/>
  <c r="H98" i="9"/>
  <c r="J98" i="9" s="1"/>
  <c r="L93" i="9"/>
  <c r="M93" i="9" s="1"/>
  <c r="O93" i="9" s="1"/>
  <c r="C93" i="9"/>
  <c r="E93" i="9" s="1"/>
  <c r="Q95" i="9"/>
  <c r="R95" i="9" s="1"/>
  <c r="T95" i="9" s="1"/>
  <c r="H95" i="9"/>
  <c r="J95" i="9" s="1"/>
  <c r="L94" i="9"/>
  <c r="M94" i="9" s="1"/>
  <c r="O94" i="9" s="1"/>
  <c r="C94" i="9"/>
  <c r="E94" i="9" s="1"/>
  <c r="Q96" i="9"/>
  <c r="R96" i="9" s="1"/>
  <c r="T96" i="9" s="1"/>
  <c r="H96" i="9"/>
  <c r="J96" i="9" s="1"/>
  <c r="L97" i="9"/>
  <c r="M97" i="9" s="1"/>
  <c r="O97" i="9" s="1"/>
  <c r="C97" i="9"/>
  <c r="E97" i="9" s="1"/>
  <c r="L102" i="9"/>
  <c r="M102" i="9" s="1"/>
  <c r="O102" i="9" s="1"/>
  <c r="C102" i="9"/>
  <c r="E102" i="9" s="1"/>
  <c r="L92" i="9"/>
  <c r="M92" i="9" s="1"/>
  <c r="O92" i="9" s="1"/>
  <c r="C92" i="9"/>
  <c r="E92" i="9" s="1"/>
  <c r="L99" i="9"/>
  <c r="M99" i="9" s="1"/>
  <c r="O99" i="9" s="1"/>
  <c r="C99" i="9"/>
  <c r="E99" i="9" s="1"/>
  <c r="L96" i="9"/>
  <c r="M96" i="9" s="1"/>
  <c r="O96" i="9" s="1"/>
  <c r="C96" i="9"/>
  <c r="E96" i="9" s="1"/>
  <c r="Q97" i="9"/>
  <c r="R97" i="9" s="1"/>
  <c r="T97" i="9" s="1"/>
  <c r="H97" i="9"/>
  <c r="J97" i="9" s="1"/>
  <c r="Q102" i="9"/>
  <c r="R102" i="9" s="1"/>
  <c r="T102" i="9" s="1"/>
  <c r="H102" i="9"/>
  <c r="J102" i="9" s="1"/>
  <c r="Q94" i="9"/>
  <c r="R94" i="9" s="1"/>
  <c r="T94" i="9" s="1"/>
  <c r="H94" i="9"/>
  <c r="J94" i="9" s="1"/>
  <c r="L101" i="9"/>
  <c r="M101" i="9" s="1"/>
  <c r="O101" i="9" s="1"/>
  <c r="C101" i="9"/>
  <c r="E101" i="9" s="1"/>
  <c r="D190" i="20"/>
  <c r="C178" i="20"/>
  <c r="C187" i="20"/>
  <c r="D199" i="20"/>
  <c r="D186" i="21"/>
  <c r="C174" i="21"/>
  <c r="D194" i="20"/>
  <c r="C182" i="20"/>
  <c r="D243" i="22"/>
  <c r="C231" i="22"/>
  <c r="C187" i="21"/>
  <c r="D199" i="21"/>
  <c r="D195" i="20"/>
  <c r="C183" i="20"/>
  <c r="C189" i="22"/>
  <c r="D201" i="22"/>
  <c r="C185" i="20"/>
  <c r="D197" i="20"/>
  <c r="C183" i="21"/>
  <c r="D195" i="21"/>
  <c r="C172" i="22"/>
  <c r="D184" i="22"/>
  <c r="C181" i="20"/>
  <c r="D193" i="20"/>
  <c r="D188" i="22"/>
  <c r="C176" i="22"/>
  <c r="C168" i="22"/>
  <c r="D180" i="22"/>
  <c r="D217" i="21"/>
  <c r="C205" i="21"/>
  <c r="C186" i="22"/>
  <c r="D198" i="22"/>
  <c r="C185" i="22"/>
  <c r="D197" i="22"/>
  <c r="D196" i="21"/>
  <c r="C184" i="21"/>
  <c r="D190" i="22"/>
  <c r="C178" i="22"/>
  <c r="D182" i="21"/>
  <c r="C170" i="21"/>
  <c r="D205" i="22"/>
  <c r="C193" i="22"/>
  <c r="C166" i="21"/>
  <c r="D178" i="21"/>
  <c r="C177" i="20"/>
  <c r="D189" i="20"/>
  <c r="D239" i="22"/>
  <c r="C227" i="22"/>
  <c r="D192" i="20"/>
  <c r="C180" i="20"/>
  <c r="D196" i="20"/>
  <c r="C184" i="20"/>
  <c r="D192" i="21"/>
  <c r="C180" i="21"/>
  <c r="D225" i="21"/>
  <c r="C213" i="21"/>
  <c r="D235" i="22"/>
  <c r="C223" i="22"/>
  <c r="C179" i="20"/>
  <c r="D191" i="20"/>
  <c r="D194" i="22"/>
  <c r="C182" i="22"/>
  <c r="C179" i="21"/>
  <c r="D191" i="21"/>
  <c r="D188" i="20"/>
  <c r="C176" i="20"/>
  <c r="D221" i="21"/>
  <c r="C209" i="21"/>
  <c r="D188" i="21"/>
  <c r="C176" i="21"/>
  <c r="D198" i="20"/>
  <c r="C186" i="20"/>
  <c r="J190" i="22" l="1"/>
  <c r="G130" i="9"/>
  <c r="J193" i="22"/>
  <c r="G133" i="9"/>
  <c r="J188" i="22"/>
  <c r="G128" i="9"/>
  <c r="J194" i="22"/>
  <c r="G134" i="9"/>
  <c r="J196" i="22"/>
  <c r="G136" i="9"/>
  <c r="J192" i="22"/>
  <c r="G132" i="9"/>
  <c r="I188" i="22"/>
  <c r="B128" i="9"/>
  <c r="J199" i="22"/>
  <c r="G139" i="9"/>
  <c r="I199" i="22"/>
  <c r="B139" i="9"/>
  <c r="I192" i="22"/>
  <c r="B132" i="9"/>
  <c r="I196" i="22"/>
  <c r="B136" i="9"/>
  <c r="I190" i="22"/>
  <c r="B130" i="9"/>
  <c r="I198" i="22"/>
  <c r="B138" i="9"/>
  <c r="I191" i="22"/>
  <c r="B131" i="9"/>
  <c r="I194" i="22"/>
  <c r="B134" i="9"/>
  <c r="I189" i="22"/>
  <c r="B129" i="9"/>
  <c r="J197" i="22"/>
  <c r="G137" i="9"/>
  <c r="I197" i="22"/>
  <c r="B137" i="9"/>
  <c r="I193" i="22"/>
  <c r="B133" i="9"/>
  <c r="J191" i="22"/>
  <c r="G131" i="9"/>
  <c r="J189" i="22"/>
  <c r="G129" i="9"/>
  <c r="J198" i="22"/>
  <c r="G138" i="9"/>
  <c r="I195" i="22"/>
  <c r="B135" i="9"/>
  <c r="J195" i="22"/>
  <c r="G135" i="9"/>
  <c r="C122" i="25"/>
  <c r="E122" i="25" s="1"/>
  <c r="L122" i="25"/>
  <c r="M122" i="25" s="1"/>
  <c r="O122" i="25" s="1"/>
  <c r="C123" i="25"/>
  <c r="E123" i="25" s="1"/>
  <c r="L123" i="25"/>
  <c r="M123" i="25" s="1"/>
  <c r="O123" i="25" s="1"/>
  <c r="H119" i="25"/>
  <c r="J119" i="25" s="1"/>
  <c r="Q119" i="25"/>
  <c r="R119" i="25" s="1"/>
  <c r="T119" i="25" s="1"/>
  <c r="C118" i="25"/>
  <c r="E118" i="25" s="1"/>
  <c r="L118" i="25"/>
  <c r="M118" i="25" s="1"/>
  <c r="O118" i="25" s="1"/>
  <c r="C127" i="25"/>
  <c r="E127" i="25" s="1"/>
  <c r="L127" i="25"/>
  <c r="M127" i="25" s="1"/>
  <c r="O127" i="25" s="1"/>
  <c r="C117" i="25"/>
  <c r="E117" i="25" s="1"/>
  <c r="L117" i="25"/>
  <c r="M117" i="25" s="1"/>
  <c r="O117" i="25" s="1"/>
  <c r="C116" i="25"/>
  <c r="E116" i="25" s="1"/>
  <c r="L116" i="25"/>
  <c r="M116" i="25" s="1"/>
  <c r="O116" i="25" s="1"/>
  <c r="Q116" i="25"/>
  <c r="R116" i="25" s="1"/>
  <c r="T116" i="25" s="1"/>
  <c r="H116" i="25"/>
  <c r="J116" i="25" s="1"/>
  <c r="Q124" i="25"/>
  <c r="R124" i="25" s="1"/>
  <c r="T124" i="25" s="1"/>
  <c r="H124" i="25"/>
  <c r="J124" i="25" s="1"/>
  <c r="C126" i="25"/>
  <c r="E126" i="25" s="1"/>
  <c r="L126" i="25"/>
  <c r="M126" i="25" s="1"/>
  <c r="O126" i="25" s="1"/>
  <c r="C121" i="25"/>
  <c r="E121" i="25" s="1"/>
  <c r="L121" i="25"/>
  <c r="M121" i="25" s="1"/>
  <c r="O121" i="25" s="1"/>
  <c r="Q118" i="25"/>
  <c r="R118" i="25" s="1"/>
  <c r="T118" i="25" s="1"/>
  <c r="H118" i="25"/>
  <c r="J118" i="25" s="1"/>
  <c r="Q126" i="25"/>
  <c r="R126" i="25" s="1"/>
  <c r="T126" i="25" s="1"/>
  <c r="H126" i="25"/>
  <c r="J126" i="25" s="1"/>
  <c r="C119" i="25"/>
  <c r="E119" i="25" s="1"/>
  <c r="L119" i="25"/>
  <c r="M119" i="25" s="1"/>
  <c r="O119" i="25" s="1"/>
  <c r="I194" i="21"/>
  <c r="B134" i="25"/>
  <c r="I195" i="21"/>
  <c r="B135" i="25"/>
  <c r="J191" i="21"/>
  <c r="G131" i="25"/>
  <c r="I190" i="21"/>
  <c r="B130" i="25"/>
  <c r="I199" i="21"/>
  <c r="B139" i="25"/>
  <c r="I189" i="21"/>
  <c r="B129" i="25"/>
  <c r="I188" i="21"/>
  <c r="B128" i="25"/>
  <c r="J188" i="21"/>
  <c r="G128" i="25"/>
  <c r="G136" i="25"/>
  <c r="J196" i="21"/>
  <c r="I198" i="21"/>
  <c r="B138" i="25"/>
  <c r="I193" i="21"/>
  <c r="B133" i="25"/>
  <c r="J190" i="21"/>
  <c r="G130" i="25"/>
  <c r="J198" i="21"/>
  <c r="G138" i="25"/>
  <c r="I191" i="21"/>
  <c r="B131" i="25"/>
  <c r="H127" i="25"/>
  <c r="J127" i="25" s="1"/>
  <c r="Q127" i="25"/>
  <c r="R127" i="25" s="1"/>
  <c r="T127" i="25" s="1"/>
  <c r="H121" i="25"/>
  <c r="J121" i="25" s="1"/>
  <c r="Q121" i="25"/>
  <c r="R121" i="25" s="1"/>
  <c r="T121" i="25" s="1"/>
  <c r="H123" i="25"/>
  <c r="J123" i="25" s="1"/>
  <c r="Q123" i="25"/>
  <c r="R123" i="25" s="1"/>
  <c r="T123" i="25" s="1"/>
  <c r="C120" i="25"/>
  <c r="E120" i="25" s="1"/>
  <c r="L120" i="25"/>
  <c r="M120" i="25" s="1"/>
  <c r="O120" i="25" s="1"/>
  <c r="C125" i="25"/>
  <c r="E125" i="25" s="1"/>
  <c r="L125" i="25"/>
  <c r="M125" i="25" s="1"/>
  <c r="O125" i="25" s="1"/>
  <c r="H117" i="25"/>
  <c r="J117" i="25" s="1"/>
  <c r="Q117" i="25"/>
  <c r="R117" i="25" s="1"/>
  <c r="T117" i="25" s="1"/>
  <c r="C124" i="25"/>
  <c r="E124" i="25" s="1"/>
  <c r="L124" i="25"/>
  <c r="M124" i="25" s="1"/>
  <c r="O124" i="25" s="1"/>
  <c r="H125" i="25"/>
  <c r="J125" i="25" s="1"/>
  <c r="Q125" i="25"/>
  <c r="R125" i="25" s="1"/>
  <c r="T125" i="25" s="1"/>
  <c r="Q120" i="25"/>
  <c r="R120" i="25" s="1"/>
  <c r="T120" i="25" s="1"/>
  <c r="H120" i="25"/>
  <c r="J120" i="25" s="1"/>
  <c r="Q122" i="25"/>
  <c r="R122" i="25" s="1"/>
  <c r="T122" i="25" s="1"/>
  <c r="H122" i="25"/>
  <c r="J122" i="25" s="1"/>
  <c r="J199" i="21"/>
  <c r="G139" i="25"/>
  <c r="J193" i="21"/>
  <c r="G133" i="25"/>
  <c r="J195" i="21"/>
  <c r="G135" i="25"/>
  <c r="I192" i="21"/>
  <c r="B132" i="25"/>
  <c r="I197" i="21"/>
  <c r="B137" i="25"/>
  <c r="J189" i="21"/>
  <c r="G129" i="25"/>
  <c r="I196" i="21"/>
  <c r="B136" i="25"/>
  <c r="J197" i="21"/>
  <c r="G137" i="25"/>
  <c r="J192" i="21"/>
  <c r="G132" i="25"/>
  <c r="G134" i="25"/>
  <c r="J194" i="21"/>
  <c r="C122" i="24"/>
  <c r="E122" i="24" s="1"/>
  <c r="L122" i="24"/>
  <c r="M122" i="24" s="1"/>
  <c r="O122" i="24" s="1"/>
  <c r="H120" i="24"/>
  <c r="J120" i="24" s="1"/>
  <c r="Q120" i="24"/>
  <c r="R120" i="24" s="1"/>
  <c r="T120" i="24" s="1"/>
  <c r="H116" i="24"/>
  <c r="J116" i="24" s="1"/>
  <c r="Q116" i="24"/>
  <c r="R116" i="24" s="1"/>
  <c r="T116" i="24" s="1"/>
  <c r="Q123" i="24"/>
  <c r="R123" i="24" s="1"/>
  <c r="T123" i="24" s="1"/>
  <c r="H123" i="24"/>
  <c r="J123" i="24" s="1"/>
  <c r="H126" i="24"/>
  <c r="J126" i="24" s="1"/>
  <c r="Q126" i="24"/>
  <c r="R126" i="24" s="1"/>
  <c r="T126" i="24" s="1"/>
  <c r="J197" i="20"/>
  <c r="G137" i="24"/>
  <c r="I197" i="20"/>
  <c r="B137" i="24"/>
  <c r="I194" i="20"/>
  <c r="B134" i="24"/>
  <c r="I188" i="20"/>
  <c r="B128" i="24"/>
  <c r="I196" i="20"/>
  <c r="B136" i="24"/>
  <c r="J192" i="20"/>
  <c r="G132" i="24"/>
  <c r="J188" i="20"/>
  <c r="G128" i="24"/>
  <c r="I189" i="20"/>
  <c r="B129" i="24"/>
  <c r="I198" i="20"/>
  <c r="B138" i="24"/>
  <c r="J195" i="20"/>
  <c r="G135" i="24"/>
  <c r="J196" i="20"/>
  <c r="G136" i="24"/>
  <c r="J190" i="20"/>
  <c r="G130" i="24"/>
  <c r="J198" i="20"/>
  <c r="G138" i="24"/>
  <c r="C125" i="24"/>
  <c r="E125" i="24" s="1"/>
  <c r="L125" i="24"/>
  <c r="M125" i="24" s="1"/>
  <c r="O125" i="24" s="1"/>
  <c r="C124" i="24"/>
  <c r="E124" i="24" s="1"/>
  <c r="L124" i="24"/>
  <c r="M124" i="24" s="1"/>
  <c r="O124" i="24" s="1"/>
  <c r="C126" i="24"/>
  <c r="E126" i="24" s="1"/>
  <c r="L126" i="24"/>
  <c r="M126" i="24" s="1"/>
  <c r="O126" i="24" s="1"/>
  <c r="H124" i="24"/>
  <c r="J124" i="24" s="1"/>
  <c r="Q124" i="24"/>
  <c r="R124" i="24" s="1"/>
  <c r="T124" i="24" s="1"/>
  <c r="Q121" i="24"/>
  <c r="R121" i="24" s="1"/>
  <c r="T121" i="24" s="1"/>
  <c r="H121" i="24"/>
  <c r="J121" i="24" s="1"/>
  <c r="C119" i="24"/>
  <c r="E119" i="24" s="1"/>
  <c r="L119" i="24"/>
  <c r="M119" i="24" s="1"/>
  <c r="O119" i="24" s="1"/>
  <c r="Q117" i="24"/>
  <c r="R117" i="24" s="1"/>
  <c r="T117" i="24" s="1"/>
  <c r="H117" i="24"/>
  <c r="J117" i="24" s="1"/>
  <c r="C120" i="24"/>
  <c r="E120" i="24" s="1"/>
  <c r="L120" i="24"/>
  <c r="M120" i="24" s="1"/>
  <c r="O120" i="24" s="1"/>
  <c r="C127" i="24"/>
  <c r="E127" i="24" s="1"/>
  <c r="L127" i="24"/>
  <c r="M127" i="24" s="1"/>
  <c r="O127" i="24" s="1"/>
  <c r="C121" i="24"/>
  <c r="E121" i="24" s="1"/>
  <c r="L121" i="24"/>
  <c r="M121" i="24" s="1"/>
  <c r="O121" i="24" s="1"/>
  <c r="C118" i="24"/>
  <c r="E118" i="24" s="1"/>
  <c r="L118" i="24"/>
  <c r="M118" i="24" s="1"/>
  <c r="O118" i="24" s="1"/>
  <c r="Q119" i="24"/>
  <c r="R119" i="24" s="1"/>
  <c r="T119" i="24" s="1"/>
  <c r="H119" i="24"/>
  <c r="J119" i="24" s="1"/>
  <c r="Q127" i="24"/>
  <c r="R127" i="24" s="1"/>
  <c r="T127" i="24" s="1"/>
  <c r="H127" i="24"/>
  <c r="J127" i="24" s="1"/>
  <c r="C123" i="24"/>
  <c r="E123" i="24" s="1"/>
  <c r="L123" i="24"/>
  <c r="M123" i="24" s="1"/>
  <c r="O123" i="24" s="1"/>
  <c r="H122" i="24"/>
  <c r="J122" i="24" s="1"/>
  <c r="Q122" i="24"/>
  <c r="R122" i="24" s="1"/>
  <c r="T122" i="24" s="1"/>
  <c r="Q125" i="24"/>
  <c r="R125" i="24" s="1"/>
  <c r="T125" i="24" s="1"/>
  <c r="H125" i="24"/>
  <c r="J125" i="24" s="1"/>
  <c r="C116" i="24"/>
  <c r="E116" i="24" s="1"/>
  <c r="L116" i="24"/>
  <c r="M116" i="24" s="1"/>
  <c r="O116" i="24" s="1"/>
  <c r="C117" i="24"/>
  <c r="E117" i="24" s="1"/>
  <c r="L117" i="24"/>
  <c r="M117" i="24" s="1"/>
  <c r="O117" i="24" s="1"/>
  <c r="H118" i="24"/>
  <c r="J118" i="24" s="1"/>
  <c r="Q118" i="24"/>
  <c r="R118" i="24" s="1"/>
  <c r="T118" i="24" s="1"/>
  <c r="J193" i="20"/>
  <c r="G133" i="24"/>
  <c r="I191" i="20"/>
  <c r="B131" i="24"/>
  <c r="J189" i="20"/>
  <c r="G129" i="24"/>
  <c r="I192" i="20"/>
  <c r="B132" i="24"/>
  <c r="I199" i="20"/>
  <c r="B139" i="24"/>
  <c r="I193" i="20"/>
  <c r="B133" i="24"/>
  <c r="I190" i="20"/>
  <c r="B130" i="24"/>
  <c r="J191" i="20"/>
  <c r="G131" i="24"/>
  <c r="J199" i="20"/>
  <c r="G139" i="24"/>
  <c r="I195" i="20"/>
  <c r="B135" i="24"/>
  <c r="J194" i="20"/>
  <c r="G134" i="24"/>
  <c r="L109" i="9"/>
  <c r="M109" i="9" s="1"/>
  <c r="O109" i="9" s="1"/>
  <c r="C109" i="9"/>
  <c r="E109" i="9" s="1"/>
  <c r="L104" i="9"/>
  <c r="M104" i="9" s="1"/>
  <c r="O104" i="9" s="1"/>
  <c r="C104" i="9"/>
  <c r="E104" i="9" s="1"/>
  <c r="Q106" i="9"/>
  <c r="R106" i="9" s="1"/>
  <c r="T106" i="9" s="1"/>
  <c r="H106" i="9"/>
  <c r="J106" i="9" s="1"/>
  <c r="Q109" i="9"/>
  <c r="R109" i="9" s="1"/>
  <c r="T109" i="9" s="1"/>
  <c r="H109" i="9"/>
  <c r="J109" i="9" s="1"/>
  <c r="Q111" i="9"/>
  <c r="R111" i="9" s="1"/>
  <c r="T111" i="9" s="1"/>
  <c r="H111" i="9"/>
  <c r="J111" i="9" s="1"/>
  <c r="Q110" i="9"/>
  <c r="R110" i="9" s="1"/>
  <c r="T110" i="9" s="1"/>
  <c r="H110" i="9"/>
  <c r="J110" i="9" s="1"/>
  <c r="Q105" i="9"/>
  <c r="R105" i="9" s="1"/>
  <c r="T105" i="9" s="1"/>
  <c r="H105" i="9"/>
  <c r="J105" i="9" s="1"/>
  <c r="L110" i="9"/>
  <c r="M110" i="9" s="1"/>
  <c r="O110" i="9" s="1"/>
  <c r="C110" i="9"/>
  <c r="E110" i="9" s="1"/>
  <c r="Q107" i="9"/>
  <c r="R107" i="9" s="1"/>
  <c r="T107" i="9" s="1"/>
  <c r="H107" i="9"/>
  <c r="J107" i="9" s="1"/>
  <c r="Q104" i="9"/>
  <c r="R104" i="9" s="1"/>
  <c r="T104" i="9" s="1"/>
  <c r="H104" i="9"/>
  <c r="J104" i="9" s="1"/>
  <c r="L112" i="9"/>
  <c r="M112" i="9" s="1"/>
  <c r="O112" i="9" s="1"/>
  <c r="C112" i="9"/>
  <c r="E112" i="9" s="1"/>
  <c r="Q108" i="9"/>
  <c r="R108" i="9" s="1"/>
  <c r="T108" i="9" s="1"/>
  <c r="H108" i="9"/>
  <c r="J108" i="9" s="1"/>
  <c r="L114" i="9"/>
  <c r="M114" i="9" s="1"/>
  <c r="O114" i="9" s="1"/>
  <c r="C114" i="9"/>
  <c r="E114" i="9" s="1"/>
  <c r="Q112" i="9"/>
  <c r="R112" i="9" s="1"/>
  <c r="T112" i="9" s="1"/>
  <c r="H112" i="9"/>
  <c r="J112" i="9" s="1"/>
  <c r="L113" i="9"/>
  <c r="M113" i="9" s="1"/>
  <c r="O113" i="9" s="1"/>
  <c r="C113" i="9"/>
  <c r="E113" i="9" s="1"/>
  <c r="Q114" i="9"/>
  <c r="R114" i="9" s="1"/>
  <c r="T114" i="9" s="1"/>
  <c r="H114" i="9"/>
  <c r="J114" i="9" s="1"/>
  <c r="L108" i="9"/>
  <c r="M108" i="9" s="1"/>
  <c r="O108" i="9" s="1"/>
  <c r="C108" i="9"/>
  <c r="E108" i="9" s="1"/>
  <c r="L111" i="9"/>
  <c r="M111" i="9" s="1"/>
  <c r="O111" i="9" s="1"/>
  <c r="C111" i="9"/>
  <c r="E111" i="9" s="1"/>
  <c r="L106" i="9"/>
  <c r="M106" i="9" s="1"/>
  <c r="O106" i="9" s="1"/>
  <c r="C106" i="9"/>
  <c r="E106" i="9" s="1"/>
  <c r="L105" i="9"/>
  <c r="M105" i="9" s="1"/>
  <c r="O105" i="9" s="1"/>
  <c r="C105" i="9"/>
  <c r="E105" i="9" s="1"/>
  <c r="L107" i="9"/>
  <c r="M107" i="9" s="1"/>
  <c r="O107" i="9" s="1"/>
  <c r="C107" i="9"/>
  <c r="E107" i="9" s="1"/>
  <c r="Q113" i="9"/>
  <c r="R113" i="9" s="1"/>
  <c r="T113" i="9" s="1"/>
  <c r="H113" i="9"/>
  <c r="J113" i="9" s="1"/>
  <c r="Q115" i="9"/>
  <c r="R115" i="9" s="1"/>
  <c r="T115" i="9" s="1"/>
  <c r="H115" i="9"/>
  <c r="J115" i="9" s="1"/>
  <c r="L115" i="9"/>
  <c r="M115" i="9" s="1"/>
  <c r="O115" i="9" s="1"/>
  <c r="C115" i="9"/>
  <c r="E115" i="9" s="1"/>
  <c r="D233" i="21"/>
  <c r="C221" i="21"/>
  <c r="C194" i="22"/>
  <c r="D206" i="22"/>
  <c r="D237" i="21"/>
  <c r="C225" i="21"/>
  <c r="D204" i="20"/>
  <c r="C192" i="20"/>
  <c r="C190" i="22"/>
  <c r="D202" i="22"/>
  <c r="C191" i="21"/>
  <c r="D203" i="21"/>
  <c r="D203" i="20"/>
  <c r="C191" i="20"/>
  <c r="D196" i="22"/>
  <c r="C184" i="22"/>
  <c r="D206" i="20"/>
  <c r="C194" i="20"/>
  <c r="D202" i="20"/>
  <c r="C190" i="20"/>
  <c r="C188" i="20"/>
  <c r="D200" i="20"/>
  <c r="D192" i="22"/>
  <c r="C180" i="22"/>
  <c r="D211" i="20"/>
  <c r="C199" i="20"/>
  <c r="D200" i="21"/>
  <c r="C188" i="21"/>
  <c r="D204" i="21"/>
  <c r="C192" i="21"/>
  <c r="C196" i="20"/>
  <c r="D208" i="20"/>
  <c r="D190" i="21"/>
  <c r="C178" i="21"/>
  <c r="C205" i="22"/>
  <c r="D217" i="22"/>
  <c r="D208" i="21"/>
  <c r="C196" i="21"/>
  <c r="C198" i="22"/>
  <c r="D210" i="22"/>
  <c r="D200" i="22"/>
  <c r="C188" i="22"/>
  <c r="C195" i="21"/>
  <c r="D207" i="21"/>
  <c r="C197" i="20"/>
  <c r="D209" i="20"/>
  <c r="D207" i="20"/>
  <c r="C195" i="20"/>
  <c r="D210" i="20"/>
  <c r="C198" i="20"/>
  <c r="D247" i="22"/>
  <c r="C235" i="22"/>
  <c r="C189" i="20"/>
  <c r="D201" i="20"/>
  <c r="D194" i="21"/>
  <c r="C182" i="21"/>
  <c r="C197" i="22"/>
  <c r="D209" i="22"/>
  <c r="C199" i="21"/>
  <c r="D211" i="21"/>
  <c r="D251" i="22"/>
  <c r="C239" i="22"/>
  <c r="D229" i="21"/>
  <c r="C217" i="21"/>
  <c r="C193" i="20"/>
  <c r="D205" i="20"/>
  <c r="C201" i="22"/>
  <c r="D213" i="22"/>
  <c r="D255" i="22"/>
  <c r="C243" i="22"/>
  <c r="D198" i="21"/>
  <c r="C186" i="21"/>
  <c r="J207" i="22" l="1"/>
  <c r="G147" i="9"/>
  <c r="J210" i="22"/>
  <c r="G150" i="9"/>
  <c r="J203" i="22"/>
  <c r="G143" i="9"/>
  <c r="I209" i="22"/>
  <c r="B149" i="9"/>
  <c r="I201" i="22"/>
  <c r="B141" i="9"/>
  <c r="I203" i="22"/>
  <c r="B143" i="9"/>
  <c r="I202" i="22"/>
  <c r="B142" i="9"/>
  <c r="I204" i="22"/>
  <c r="B144" i="9"/>
  <c r="J211" i="22"/>
  <c r="G151" i="9"/>
  <c r="J204" i="22"/>
  <c r="G144" i="9"/>
  <c r="J206" i="22"/>
  <c r="G146" i="9"/>
  <c r="J205" i="22"/>
  <c r="G145" i="9"/>
  <c r="I207" i="22"/>
  <c r="B147" i="9"/>
  <c r="J201" i="22"/>
  <c r="G141" i="9"/>
  <c r="I205" i="22"/>
  <c r="B145" i="9"/>
  <c r="J209" i="22"/>
  <c r="G149" i="9"/>
  <c r="I206" i="22"/>
  <c r="B146" i="9"/>
  <c r="I210" i="22"/>
  <c r="B150" i="9"/>
  <c r="I208" i="22"/>
  <c r="B148" i="9"/>
  <c r="I211" i="22"/>
  <c r="B151" i="9"/>
  <c r="I200" i="22"/>
  <c r="B140" i="9"/>
  <c r="J208" i="22"/>
  <c r="G148" i="9"/>
  <c r="J200" i="22"/>
  <c r="G140" i="9"/>
  <c r="J202" i="22"/>
  <c r="G142" i="9"/>
  <c r="J206" i="21"/>
  <c r="G146" i="25"/>
  <c r="H137" i="25"/>
  <c r="J137" i="25" s="1"/>
  <c r="Q137" i="25"/>
  <c r="R137" i="25" s="1"/>
  <c r="T137" i="25" s="1"/>
  <c r="H129" i="25"/>
  <c r="J129" i="25" s="1"/>
  <c r="Q129" i="25"/>
  <c r="R129" i="25" s="1"/>
  <c r="T129" i="25" s="1"/>
  <c r="C132" i="25"/>
  <c r="E132" i="25" s="1"/>
  <c r="L132" i="25"/>
  <c r="M132" i="25" s="1"/>
  <c r="O132" i="25" s="1"/>
  <c r="H133" i="25"/>
  <c r="J133" i="25" s="1"/>
  <c r="Q133" i="25"/>
  <c r="R133" i="25" s="1"/>
  <c r="T133" i="25" s="1"/>
  <c r="C131" i="25"/>
  <c r="E131" i="25" s="1"/>
  <c r="L131" i="25"/>
  <c r="M131" i="25" s="1"/>
  <c r="O131" i="25" s="1"/>
  <c r="Q130" i="25"/>
  <c r="R130" i="25" s="1"/>
  <c r="T130" i="25" s="1"/>
  <c r="H130" i="25"/>
  <c r="J130" i="25" s="1"/>
  <c r="L138" i="25"/>
  <c r="M138" i="25" s="1"/>
  <c r="O138" i="25" s="1"/>
  <c r="C138" i="25"/>
  <c r="E138" i="25" s="1"/>
  <c r="Q128" i="25"/>
  <c r="R128" i="25" s="1"/>
  <c r="T128" i="25" s="1"/>
  <c r="H128" i="25"/>
  <c r="J128" i="25" s="1"/>
  <c r="C129" i="25"/>
  <c r="E129" i="25" s="1"/>
  <c r="L129" i="25"/>
  <c r="M129" i="25" s="1"/>
  <c r="O129" i="25" s="1"/>
  <c r="C130" i="25"/>
  <c r="E130" i="25" s="1"/>
  <c r="L130" i="25"/>
  <c r="M130" i="25" s="1"/>
  <c r="O130" i="25" s="1"/>
  <c r="C135" i="25"/>
  <c r="E135" i="25" s="1"/>
  <c r="L135" i="25"/>
  <c r="M135" i="25" s="1"/>
  <c r="O135" i="25" s="1"/>
  <c r="Q134" i="25"/>
  <c r="R134" i="25" s="1"/>
  <c r="T134" i="25" s="1"/>
  <c r="H134" i="25"/>
  <c r="J134" i="25" s="1"/>
  <c r="J209" i="21"/>
  <c r="G149" i="25"/>
  <c r="J201" i="21"/>
  <c r="G141" i="25"/>
  <c r="I204" i="21"/>
  <c r="B144" i="25"/>
  <c r="J205" i="21"/>
  <c r="G145" i="25"/>
  <c r="I203" i="21"/>
  <c r="B143" i="25"/>
  <c r="J202" i="21"/>
  <c r="G142" i="25"/>
  <c r="I210" i="21"/>
  <c r="B150" i="25"/>
  <c r="J200" i="21"/>
  <c r="G140" i="25"/>
  <c r="I201" i="21"/>
  <c r="B141" i="25"/>
  <c r="I202" i="21"/>
  <c r="B142" i="25"/>
  <c r="I207" i="21"/>
  <c r="B147" i="25"/>
  <c r="Q132" i="25"/>
  <c r="R132" i="25" s="1"/>
  <c r="T132" i="25" s="1"/>
  <c r="H132" i="25"/>
  <c r="J132" i="25" s="1"/>
  <c r="C136" i="25"/>
  <c r="E136" i="25" s="1"/>
  <c r="L136" i="25"/>
  <c r="M136" i="25" s="1"/>
  <c r="O136" i="25" s="1"/>
  <c r="C137" i="25"/>
  <c r="E137" i="25" s="1"/>
  <c r="L137" i="25"/>
  <c r="M137" i="25" s="1"/>
  <c r="O137" i="25" s="1"/>
  <c r="H135" i="25"/>
  <c r="J135" i="25" s="1"/>
  <c r="Q135" i="25"/>
  <c r="R135" i="25" s="1"/>
  <c r="T135" i="25" s="1"/>
  <c r="Q139" i="25"/>
  <c r="R139" i="25" s="1"/>
  <c r="T139" i="25" s="1"/>
  <c r="H139" i="25"/>
  <c r="J139" i="25" s="1"/>
  <c r="Q138" i="25"/>
  <c r="R138" i="25" s="1"/>
  <c r="T138" i="25" s="1"/>
  <c r="H138" i="25"/>
  <c r="J138" i="25" s="1"/>
  <c r="C133" i="25"/>
  <c r="E133" i="25" s="1"/>
  <c r="L133" i="25"/>
  <c r="M133" i="25" s="1"/>
  <c r="O133" i="25" s="1"/>
  <c r="J208" i="21"/>
  <c r="G148" i="25"/>
  <c r="C128" i="25"/>
  <c r="E128" i="25" s="1"/>
  <c r="L128" i="25"/>
  <c r="M128" i="25" s="1"/>
  <c r="O128" i="25" s="1"/>
  <c r="L139" i="25"/>
  <c r="M139" i="25" s="1"/>
  <c r="O139" i="25" s="1"/>
  <c r="C139" i="25"/>
  <c r="E139" i="25" s="1"/>
  <c r="H131" i="25"/>
  <c r="J131" i="25" s="1"/>
  <c r="Q131" i="25"/>
  <c r="R131" i="25" s="1"/>
  <c r="T131" i="25" s="1"/>
  <c r="C134" i="25"/>
  <c r="E134" i="25" s="1"/>
  <c r="L134" i="25"/>
  <c r="M134" i="25" s="1"/>
  <c r="O134" i="25" s="1"/>
  <c r="J204" i="21"/>
  <c r="G144" i="25"/>
  <c r="I208" i="21"/>
  <c r="B148" i="25"/>
  <c r="I209" i="21"/>
  <c r="B149" i="25"/>
  <c r="J207" i="21"/>
  <c r="G147" i="25"/>
  <c r="J211" i="21"/>
  <c r="G151" i="25"/>
  <c r="J210" i="21"/>
  <c r="G150" i="25"/>
  <c r="I205" i="21"/>
  <c r="B145" i="25"/>
  <c r="Q136" i="25"/>
  <c r="R136" i="25" s="1"/>
  <c r="T136" i="25" s="1"/>
  <c r="H136" i="25"/>
  <c r="J136" i="25" s="1"/>
  <c r="I200" i="21"/>
  <c r="B140" i="25"/>
  <c r="I211" i="21"/>
  <c r="B151" i="25"/>
  <c r="J203" i="21"/>
  <c r="G143" i="25"/>
  <c r="I206" i="21"/>
  <c r="B146" i="25"/>
  <c r="C139" i="24"/>
  <c r="E139" i="24" s="1"/>
  <c r="L139" i="24"/>
  <c r="M139" i="24" s="1"/>
  <c r="O139" i="24" s="1"/>
  <c r="Q134" i="24"/>
  <c r="R134" i="24" s="1"/>
  <c r="T134" i="24" s="1"/>
  <c r="H134" i="24"/>
  <c r="J134" i="24" s="1"/>
  <c r="Q129" i="24"/>
  <c r="R129" i="24" s="1"/>
  <c r="T129" i="24" s="1"/>
  <c r="H129" i="24"/>
  <c r="J129" i="24" s="1"/>
  <c r="Q138" i="24"/>
  <c r="R138" i="24" s="1"/>
  <c r="T138" i="24" s="1"/>
  <c r="H138" i="24"/>
  <c r="J138" i="24" s="1"/>
  <c r="C138" i="24"/>
  <c r="E138" i="24" s="1"/>
  <c r="L138" i="24"/>
  <c r="M138" i="24" s="1"/>
  <c r="O138" i="24" s="1"/>
  <c r="C136" i="24"/>
  <c r="E136" i="24" s="1"/>
  <c r="L136" i="24"/>
  <c r="M136" i="24" s="1"/>
  <c r="O136" i="24" s="1"/>
  <c r="C134" i="24"/>
  <c r="E134" i="24" s="1"/>
  <c r="L134" i="24"/>
  <c r="M134" i="24" s="1"/>
  <c r="O134" i="24" s="1"/>
  <c r="H137" i="24"/>
  <c r="J137" i="24" s="1"/>
  <c r="Q137" i="24"/>
  <c r="R137" i="24" s="1"/>
  <c r="T137" i="24" s="1"/>
  <c r="J206" i="20"/>
  <c r="G146" i="24"/>
  <c r="J211" i="20"/>
  <c r="G151" i="24"/>
  <c r="I202" i="20"/>
  <c r="B142" i="24"/>
  <c r="I211" i="20"/>
  <c r="B151" i="24"/>
  <c r="J201" i="20"/>
  <c r="G141" i="24"/>
  <c r="J205" i="20"/>
  <c r="G145" i="24"/>
  <c r="J210" i="20"/>
  <c r="G150" i="24"/>
  <c r="J208" i="20"/>
  <c r="G148" i="24"/>
  <c r="I210" i="20"/>
  <c r="B150" i="24"/>
  <c r="J200" i="20"/>
  <c r="G140" i="24"/>
  <c r="I208" i="20"/>
  <c r="B148" i="24"/>
  <c r="I206" i="20"/>
  <c r="B146" i="24"/>
  <c r="J209" i="20"/>
  <c r="G149" i="24"/>
  <c r="C130" i="24"/>
  <c r="E130" i="24" s="1"/>
  <c r="L130" i="24"/>
  <c r="M130" i="24" s="1"/>
  <c r="O130" i="24" s="1"/>
  <c r="Q136" i="24"/>
  <c r="R136" i="24" s="1"/>
  <c r="T136" i="24" s="1"/>
  <c r="H136" i="24"/>
  <c r="J136" i="24" s="1"/>
  <c r="C135" i="24"/>
  <c r="E135" i="24" s="1"/>
  <c r="L135" i="24"/>
  <c r="M135" i="24" s="1"/>
  <c r="O135" i="24" s="1"/>
  <c r="Q131" i="24"/>
  <c r="R131" i="24" s="1"/>
  <c r="T131" i="24" s="1"/>
  <c r="H131" i="24"/>
  <c r="J131" i="24" s="1"/>
  <c r="C133" i="24"/>
  <c r="E133" i="24" s="1"/>
  <c r="L133" i="24"/>
  <c r="M133" i="24" s="1"/>
  <c r="O133" i="24" s="1"/>
  <c r="C131" i="24"/>
  <c r="E131" i="24" s="1"/>
  <c r="L131" i="24"/>
  <c r="M131" i="24" s="1"/>
  <c r="O131" i="24" s="1"/>
  <c r="H130" i="24"/>
  <c r="J130" i="24" s="1"/>
  <c r="Q130" i="24"/>
  <c r="R130" i="24" s="1"/>
  <c r="T130" i="24" s="1"/>
  <c r="H135" i="24"/>
  <c r="J135" i="24" s="1"/>
  <c r="Q135" i="24"/>
  <c r="R135" i="24" s="1"/>
  <c r="T135" i="24" s="1"/>
  <c r="C129" i="24"/>
  <c r="E129" i="24" s="1"/>
  <c r="L129" i="24"/>
  <c r="M129" i="24" s="1"/>
  <c r="O129" i="24" s="1"/>
  <c r="Q132" i="24"/>
  <c r="R132" i="24" s="1"/>
  <c r="T132" i="24" s="1"/>
  <c r="H132" i="24"/>
  <c r="J132" i="24" s="1"/>
  <c r="C128" i="24"/>
  <c r="E128" i="24" s="1"/>
  <c r="L128" i="24"/>
  <c r="M128" i="24" s="1"/>
  <c r="O128" i="24" s="1"/>
  <c r="C137" i="24"/>
  <c r="E137" i="24" s="1"/>
  <c r="L137" i="24"/>
  <c r="M137" i="24" s="1"/>
  <c r="O137" i="24" s="1"/>
  <c r="H139" i="24"/>
  <c r="J139" i="24" s="1"/>
  <c r="Q139" i="24"/>
  <c r="R139" i="24" s="1"/>
  <c r="T139" i="24" s="1"/>
  <c r="Q133" i="24"/>
  <c r="R133" i="24" s="1"/>
  <c r="T133" i="24" s="1"/>
  <c r="H133" i="24"/>
  <c r="J133" i="24" s="1"/>
  <c r="H128" i="24"/>
  <c r="J128" i="24" s="1"/>
  <c r="Q128" i="24"/>
  <c r="R128" i="24" s="1"/>
  <c r="T128" i="24" s="1"/>
  <c r="C132" i="24"/>
  <c r="E132" i="24" s="1"/>
  <c r="L132" i="24"/>
  <c r="M132" i="24" s="1"/>
  <c r="O132" i="24" s="1"/>
  <c r="I207" i="20"/>
  <c r="B147" i="24"/>
  <c r="J203" i="20"/>
  <c r="G143" i="24"/>
  <c r="I205" i="20"/>
  <c r="B145" i="24"/>
  <c r="I204" i="20"/>
  <c r="B144" i="24"/>
  <c r="I203" i="20"/>
  <c r="B143" i="24"/>
  <c r="J202" i="20"/>
  <c r="G142" i="24"/>
  <c r="J207" i="20"/>
  <c r="G147" i="24"/>
  <c r="I201" i="20"/>
  <c r="B141" i="24"/>
  <c r="J204" i="20"/>
  <c r="G144" i="24"/>
  <c r="I200" i="20"/>
  <c r="B140" i="24"/>
  <c r="I209" i="20"/>
  <c r="B149" i="24"/>
  <c r="L125" i="9"/>
  <c r="M125" i="9" s="1"/>
  <c r="O125" i="9" s="1"/>
  <c r="C125" i="9"/>
  <c r="E125" i="9" s="1"/>
  <c r="L123" i="9"/>
  <c r="M123" i="9" s="1"/>
  <c r="O123" i="9" s="1"/>
  <c r="C123" i="9"/>
  <c r="E123" i="9" s="1"/>
  <c r="L126" i="9"/>
  <c r="M126" i="9" s="1"/>
  <c r="O126" i="9" s="1"/>
  <c r="C126" i="9"/>
  <c r="E126" i="9" s="1"/>
  <c r="L118" i="9"/>
  <c r="M118" i="9" s="1"/>
  <c r="O118" i="9" s="1"/>
  <c r="C118" i="9"/>
  <c r="E118" i="9" s="1"/>
  <c r="Q126" i="9"/>
  <c r="R126" i="9" s="1"/>
  <c r="T126" i="9" s="1"/>
  <c r="H126" i="9"/>
  <c r="J126" i="9" s="1"/>
  <c r="L124" i="9"/>
  <c r="M124" i="9" s="1"/>
  <c r="O124" i="9" s="1"/>
  <c r="C124" i="9"/>
  <c r="E124" i="9" s="1"/>
  <c r="Q119" i="9"/>
  <c r="R119" i="9" s="1"/>
  <c r="T119" i="9" s="1"/>
  <c r="H119" i="9"/>
  <c r="J119" i="9" s="1"/>
  <c r="Q117" i="9"/>
  <c r="R117" i="9" s="1"/>
  <c r="T117" i="9" s="1"/>
  <c r="H117" i="9"/>
  <c r="J117" i="9" s="1"/>
  <c r="Q120" i="9"/>
  <c r="R120" i="9" s="1"/>
  <c r="T120" i="9" s="1"/>
  <c r="H120" i="9"/>
  <c r="J120" i="9" s="1"/>
  <c r="Q123" i="9"/>
  <c r="R123" i="9" s="1"/>
  <c r="T123" i="9" s="1"/>
  <c r="H123" i="9"/>
  <c r="J123" i="9" s="1"/>
  <c r="Q118" i="9"/>
  <c r="R118" i="9" s="1"/>
  <c r="T118" i="9" s="1"/>
  <c r="H118" i="9"/>
  <c r="J118" i="9" s="1"/>
  <c r="L127" i="9"/>
  <c r="M127" i="9" s="1"/>
  <c r="O127" i="9" s="1"/>
  <c r="C127" i="9"/>
  <c r="E127" i="9" s="1"/>
  <c r="Q125" i="9"/>
  <c r="R125" i="9" s="1"/>
  <c r="T125" i="9" s="1"/>
  <c r="H125" i="9"/>
  <c r="J125" i="9" s="1"/>
  <c r="L117" i="9"/>
  <c r="M117" i="9" s="1"/>
  <c r="O117" i="9" s="1"/>
  <c r="C117" i="9"/>
  <c r="E117" i="9" s="1"/>
  <c r="Q124" i="9"/>
  <c r="R124" i="9" s="1"/>
  <c r="T124" i="9" s="1"/>
  <c r="H124" i="9"/>
  <c r="J124" i="9" s="1"/>
  <c r="L121" i="9"/>
  <c r="M121" i="9" s="1"/>
  <c r="O121" i="9" s="1"/>
  <c r="C121" i="9"/>
  <c r="E121" i="9" s="1"/>
  <c r="L120" i="9"/>
  <c r="M120" i="9" s="1"/>
  <c r="O120" i="9" s="1"/>
  <c r="C120" i="9"/>
  <c r="E120" i="9" s="1"/>
  <c r="Q116" i="9"/>
  <c r="R116" i="9" s="1"/>
  <c r="T116" i="9" s="1"/>
  <c r="H116" i="9"/>
  <c r="J116" i="9" s="1"/>
  <c r="L122" i="9"/>
  <c r="M122" i="9" s="1"/>
  <c r="O122" i="9" s="1"/>
  <c r="C122" i="9"/>
  <c r="E122" i="9" s="1"/>
  <c r="Q122" i="9"/>
  <c r="R122" i="9" s="1"/>
  <c r="T122" i="9" s="1"/>
  <c r="H122" i="9"/>
  <c r="J122" i="9" s="1"/>
  <c r="L116" i="9"/>
  <c r="M116" i="9" s="1"/>
  <c r="O116" i="9" s="1"/>
  <c r="C116" i="9"/>
  <c r="E116" i="9" s="1"/>
  <c r="Q121" i="9"/>
  <c r="R121" i="9" s="1"/>
  <c r="T121" i="9" s="1"/>
  <c r="H121" i="9"/>
  <c r="J121" i="9" s="1"/>
  <c r="Q127" i="9"/>
  <c r="R127" i="9" s="1"/>
  <c r="T127" i="9" s="1"/>
  <c r="H127" i="9"/>
  <c r="J127" i="9" s="1"/>
  <c r="L119" i="9"/>
  <c r="M119" i="9" s="1"/>
  <c r="O119" i="9" s="1"/>
  <c r="C119" i="9"/>
  <c r="E119" i="9" s="1"/>
  <c r="D267" i="22"/>
  <c r="C255" i="22"/>
  <c r="C201" i="20"/>
  <c r="D213" i="20"/>
  <c r="C209" i="20"/>
  <c r="D221" i="20"/>
  <c r="D220" i="21"/>
  <c r="C208" i="21"/>
  <c r="D220" i="20"/>
  <c r="C208" i="20"/>
  <c r="C213" i="22"/>
  <c r="D225" i="22"/>
  <c r="C205" i="20"/>
  <c r="D217" i="20"/>
  <c r="D263" i="22"/>
  <c r="C251" i="22"/>
  <c r="C207" i="20"/>
  <c r="D219" i="20"/>
  <c r="D241" i="21"/>
  <c r="C229" i="21"/>
  <c r="D223" i="21"/>
  <c r="C211" i="21"/>
  <c r="D206" i="21"/>
  <c r="C194" i="21"/>
  <c r="D222" i="20"/>
  <c r="C210" i="20"/>
  <c r="D216" i="21"/>
  <c r="C204" i="21"/>
  <c r="D212" i="21"/>
  <c r="C200" i="21"/>
  <c r="D218" i="20"/>
  <c r="C206" i="20"/>
  <c r="D215" i="20"/>
  <c r="C203" i="20"/>
  <c r="C202" i="22"/>
  <c r="D214" i="22"/>
  <c r="C206" i="22"/>
  <c r="D218" i="22"/>
  <c r="C198" i="21"/>
  <c r="D210" i="21"/>
  <c r="D212" i="22"/>
  <c r="C200" i="22"/>
  <c r="D212" i="20"/>
  <c r="C200" i="20"/>
  <c r="D216" i="20"/>
  <c r="C204" i="20"/>
  <c r="D259" i="22"/>
  <c r="C247" i="22"/>
  <c r="C207" i="21"/>
  <c r="D219" i="21"/>
  <c r="C210" i="22"/>
  <c r="D222" i="22"/>
  <c r="D202" i="21"/>
  <c r="C190" i="21"/>
  <c r="D223" i="20"/>
  <c r="C211" i="20"/>
  <c r="D204" i="22"/>
  <c r="C192" i="22"/>
  <c r="D214" i="20"/>
  <c r="C202" i="20"/>
  <c r="D208" i="22"/>
  <c r="C196" i="22"/>
  <c r="C203" i="21"/>
  <c r="D215" i="21"/>
  <c r="C209" i="22"/>
  <c r="D221" i="22"/>
  <c r="C217" i="22"/>
  <c r="D229" i="22"/>
  <c r="D249" i="21"/>
  <c r="C237" i="21"/>
  <c r="D245" i="21"/>
  <c r="C233" i="21"/>
  <c r="J214" i="22" l="1"/>
  <c r="G154" i="9"/>
  <c r="J220" i="22"/>
  <c r="G160" i="9"/>
  <c r="I223" i="22"/>
  <c r="B163" i="9"/>
  <c r="I222" i="22"/>
  <c r="B162" i="9"/>
  <c r="J221" i="22"/>
  <c r="G161" i="9"/>
  <c r="J213" i="22"/>
  <c r="G153" i="9"/>
  <c r="J217" i="22"/>
  <c r="G157" i="9"/>
  <c r="J216" i="22"/>
  <c r="G156" i="9"/>
  <c r="I216" i="22"/>
  <c r="B156" i="9"/>
  <c r="I215" i="22"/>
  <c r="B155" i="9"/>
  <c r="I221" i="22"/>
  <c r="B161" i="9"/>
  <c r="J222" i="22"/>
  <c r="G162" i="9"/>
  <c r="J212" i="22"/>
  <c r="G152" i="9"/>
  <c r="I212" i="22"/>
  <c r="B152" i="9"/>
  <c r="I220" i="22"/>
  <c r="B160" i="9"/>
  <c r="I218" i="22"/>
  <c r="B158" i="9"/>
  <c r="I217" i="22"/>
  <c r="B157" i="9"/>
  <c r="I219" i="22"/>
  <c r="B159" i="9"/>
  <c r="J218" i="22"/>
  <c r="G158" i="9"/>
  <c r="J223" i="22"/>
  <c r="G163" i="9"/>
  <c r="I214" i="22"/>
  <c r="B154" i="9"/>
  <c r="I213" i="22"/>
  <c r="B153" i="9"/>
  <c r="J215" i="22"/>
  <c r="G155" i="9"/>
  <c r="J219" i="22"/>
  <c r="G159" i="9"/>
  <c r="J223" i="21"/>
  <c r="G163" i="25"/>
  <c r="C146" i="25"/>
  <c r="E146" i="25" s="1"/>
  <c r="L146" i="25"/>
  <c r="M146" i="25" s="1"/>
  <c r="O146" i="25" s="1"/>
  <c r="C151" i="25"/>
  <c r="E151" i="25" s="1"/>
  <c r="L151" i="25"/>
  <c r="M151" i="25" s="1"/>
  <c r="O151" i="25" s="1"/>
  <c r="H150" i="25"/>
  <c r="J150" i="25" s="1"/>
  <c r="Q150" i="25"/>
  <c r="R150" i="25" s="1"/>
  <c r="T150" i="25" s="1"/>
  <c r="Q147" i="25"/>
  <c r="R147" i="25" s="1"/>
  <c r="T147" i="25" s="1"/>
  <c r="H147" i="25"/>
  <c r="J147" i="25" s="1"/>
  <c r="C148" i="25"/>
  <c r="E148" i="25" s="1"/>
  <c r="L148" i="25"/>
  <c r="M148" i="25" s="1"/>
  <c r="O148" i="25" s="1"/>
  <c r="H148" i="25"/>
  <c r="J148" i="25" s="1"/>
  <c r="Q148" i="25"/>
  <c r="R148" i="25" s="1"/>
  <c r="T148" i="25" s="1"/>
  <c r="L147" i="25"/>
  <c r="M147" i="25" s="1"/>
  <c r="O147" i="25" s="1"/>
  <c r="C147" i="25"/>
  <c r="E147" i="25" s="1"/>
  <c r="L141" i="25"/>
  <c r="M141" i="25" s="1"/>
  <c r="O141" i="25" s="1"/>
  <c r="C141" i="25"/>
  <c r="E141" i="25" s="1"/>
  <c r="C150" i="25"/>
  <c r="E150" i="25" s="1"/>
  <c r="L150" i="25"/>
  <c r="M150" i="25" s="1"/>
  <c r="O150" i="25" s="1"/>
  <c r="L143" i="25"/>
  <c r="M143" i="25" s="1"/>
  <c r="O143" i="25" s="1"/>
  <c r="C143" i="25"/>
  <c r="E143" i="25" s="1"/>
  <c r="C144" i="25"/>
  <c r="E144" i="25" s="1"/>
  <c r="L144" i="25"/>
  <c r="M144" i="25" s="1"/>
  <c r="O144" i="25" s="1"/>
  <c r="Q149" i="25"/>
  <c r="R149" i="25" s="1"/>
  <c r="T149" i="25" s="1"/>
  <c r="H149" i="25"/>
  <c r="J149" i="25" s="1"/>
  <c r="I218" i="21"/>
  <c r="B158" i="25"/>
  <c r="I223" i="21"/>
  <c r="B163" i="25"/>
  <c r="J222" i="21"/>
  <c r="G162" i="25"/>
  <c r="J219" i="21"/>
  <c r="G159" i="25"/>
  <c r="I220" i="21"/>
  <c r="B160" i="25"/>
  <c r="J220" i="21"/>
  <c r="G160" i="25"/>
  <c r="I219" i="21"/>
  <c r="B159" i="25"/>
  <c r="I213" i="21"/>
  <c r="B153" i="25"/>
  <c r="I222" i="21"/>
  <c r="B162" i="25"/>
  <c r="I215" i="21"/>
  <c r="B155" i="25"/>
  <c r="I216" i="21"/>
  <c r="B156" i="25"/>
  <c r="J221" i="21"/>
  <c r="G161" i="25"/>
  <c r="Q143" i="25"/>
  <c r="R143" i="25" s="1"/>
  <c r="T143" i="25" s="1"/>
  <c r="H143" i="25"/>
  <c r="J143" i="25" s="1"/>
  <c r="L140" i="25"/>
  <c r="M140" i="25" s="1"/>
  <c r="O140" i="25" s="1"/>
  <c r="C140" i="25"/>
  <c r="E140" i="25" s="1"/>
  <c r="L145" i="25"/>
  <c r="M145" i="25" s="1"/>
  <c r="O145" i="25" s="1"/>
  <c r="C145" i="25"/>
  <c r="E145" i="25" s="1"/>
  <c r="Q151" i="25"/>
  <c r="R151" i="25" s="1"/>
  <c r="T151" i="25" s="1"/>
  <c r="H151" i="25"/>
  <c r="J151" i="25" s="1"/>
  <c r="L149" i="25"/>
  <c r="M149" i="25" s="1"/>
  <c r="O149" i="25" s="1"/>
  <c r="C149" i="25"/>
  <c r="E149" i="25" s="1"/>
  <c r="H144" i="25"/>
  <c r="J144" i="25" s="1"/>
  <c r="Q144" i="25"/>
  <c r="R144" i="25" s="1"/>
  <c r="T144" i="25" s="1"/>
  <c r="L142" i="25"/>
  <c r="M142" i="25" s="1"/>
  <c r="O142" i="25" s="1"/>
  <c r="C142" i="25"/>
  <c r="E142" i="25" s="1"/>
  <c r="Q140" i="25"/>
  <c r="R140" i="25" s="1"/>
  <c r="T140" i="25" s="1"/>
  <c r="H140" i="25"/>
  <c r="J140" i="25" s="1"/>
  <c r="Q142" i="25"/>
  <c r="R142" i="25" s="1"/>
  <c r="T142" i="25" s="1"/>
  <c r="H142" i="25"/>
  <c r="J142" i="25" s="1"/>
  <c r="Q145" i="25"/>
  <c r="R145" i="25" s="1"/>
  <c r="T145" i="25" s="1"/>
  <c r="H145" i="25"/>
  <c r="J145" i="25" s="1"/>
  <c r="Q141" i="25"/>
  <c r="R141" i="25" s="1"/>
  <c r="T141" i="25" s="1"/>
  <c r="H141" i="25"/>
  <c r="J141" i="25" s="1"/>
  <c r="H146" i="25"/>
  <c r="J146" i="25" s="1"/>
  <c r="Q146" i="25"/>
  <c r="R146" i="25" s="1"/>
  <c r="T146" i="25" s="1"/>
  <c r="J215" i="21"/>
  <c r="G155" i="25"/>
  <c r="I212" i="21"/>
  <c r="B152" i="25"/>
  <c r="I217" i="21"/>
  <c r="B157" i="25"/>
  <c r="I221" i="21"/>
  <c r="B161" i="25"/>
  <c r="J216" i="21"/>
  <c r="G156" i="25"/>
  <c r="I214" i="21"/>
  <c r="B154" i="25"/>
  <c r="J212" i="21"/>
  <c r="G152" i="25"/>
  <c r="J214" i="21"/>
  <c r="G154" i="25"/>
  <c r="J217" i="21"/>
  <c r="G157" i="25"/>
  <c r="J213" i="21"/>
  <c r="G153" i="25"/>
  <c r="J218" i="21"/>
  <c r="G158" i="25"/>
  <c r="C149" i="24"/>
  <c r="E149" i="24" s="1"/>
  <c r="L149" i="24"/>
  <c r="M149" i="24" s="1"/>
  <c r="O149" i="24" s="1"/>
  <c r="Q144" i="24"/>
  <c r="R144" i="24" s="1"/>
  <c r="T144" i="24" s="1"/>
  <c r="H144" i="24"/>
  <c r="J144" i="24" s="1"/>
  <c r="H147" i="24"/>
  <c r="J147" i="24" s="1"/>
  <c r="Q147" i="24"/>
  <c r="R147" i="24" s="1"/>
  <c r="T147" i="24" s="1"/>
  <c r="C143" i="24"/>
  <c r="E143" i="24" s="1"/>
  <c r="L143" i="24"/>
  <c r="M143" i="24" s="1"/>
  <c r="O143" i="24" s="1"/>
  <c r="C145" i="24"/>
  <c r="E145" i="24" s="1"/>
  <c r="L145" i="24"/>
  <c r="M145" i="24" s="1"/>
  <c r="O145" i="24" s="1"/>
  <c r="C147" i="24"/>
  <c r="E147" i="24" s="1"/>
  <c r="L147" i="24"/>
  <c r="M147" i="24" s="1"/>
  <c r="O147" i="24" s="1"/>
  <c r="C146" i="24"/>
  <c r="E146" i="24" s="1"/>
  <c r="L146" i="24"/>
  <c r="M146" i="24" s="1"/>
  <c r="O146" i="24" s="1"/>
  <c r="Q140" i="24"/>
  <c r="R140" i="24" s="1"/>
  <c r="T140" i="24" s="1"/>
  <c r="H140" i="24"/>
  <c r="J140" i="24" s="1"/>
  <c r="H148" i="24"/>
  <c r="J148" i="24" s="1"/>
  <c r="Q148" i="24"/>
  <c r="R148" i="24" s="1"/>
  <c r="T148" i="24" s="1"/>
  <c r="H145" i="24"/>
  <c r="J145" i="24" s="1"/>
  <c r="Q145" i="24"/>
  <c r="R145" i="24" s="1"/>
  <c r="T145" i="24" s="1"/>
  <c r="C151" i="24"/>
  <c r="E151" i="24" s="1"/>
  <c r="L151" i="24"/>
  <c r="M151" i="24" s="1"/>
  <c r="O151" i="24" s="1"/>
  <c r="H151" i="24"/>
  <c r="J151" i="24" s="1"/>
  <c r="Q151" i="24"/>
  <c r="R151" i="24" s="1"/>
  <c r="T151" i="24" s="1"/>
  <c r="I221" i="20"/>
  <c r="B161" i="24"/>
  <c r="J216" i="20"/>
  <c r="G156" i="24"/>
  <c r="J219" i="20"/>
  <c r="G159" i="24"/>
  <c r="I215" i="20"/>
  <c r="B155" i="24"/>
  <c r="I217" i="20"/>
  <c r="B157" i="24"/>
  <c r="I219" i="20"/>
  <c r="B159" i="24"/>
  <c r="I218" i="20"/>
  <c r="B158" i="24"/>
  <c r="J212" i="20"/>
  <c r="G152" i="24"/>
  <c r="J220" i="20"/>
  <c r="G160" i="24"/>
  <c r="J217" i="20"/>
  <c r="G157" i="24"/>
  <c r="I223" i="20"/>
  <c r="B163" i="24"/>
  <c r="J223" i="20"/>
  <c r="G163" i="24"/>
  <c r="C140" i="24"/>
  <c r="E140" i="24" s="1"/>
  <c r="L140" i="24"/>
  <c r="M140" i="24" s="1"/>
  <c r="O140" i="24" s="1"/>
  <c r="C141" i="24"/>
  <c r="E141" i="24" s="1"/>
  <c r="L141" i="24"/>
  <c r="M141" i="24" s="1"/>
  <c r="O141" i="24" s="1"/>
  <c r="H142" i="24"/>
  <c r="J142" i="24" s="1"/>
  <c r="Q142" i="24"/>
  <c r="R142" i="24" s="1"/>
  <c r="T142" i="24" s="1"/>
  <c r="L144" i="24"/>
  <c r="M144" i="24" s="1"/>
  <c r="O144" i="24" s="1"/>
  <c r="C144" i="24"/>
  <c r="E144" i="24" s="1"/>
  <c r="H143" i="24"/>
  <c r="J143" i="24" s="1"/>
  <c r="Q143" i="24"/>
  <c r="R143" i="24" s="1"/>
  <c r="T143" i="24" s="1"/>
  <c r="Q149" i="24"/>
  <c r="R149" i="24" s="1"/>
  <c r="T149" i="24" s="1"/>
  <c r="H149" i="24"/>
  <c r="J149" i="24" s="1"/>
  <c r="C148" i="24"/>
  <c r="E148" i="24" s="1"/>
  <c r="L148" i="24"/>
  <c r="M148" i="24" s="1"/>
  <c r="O148" i="24" s="1"/>
  <c r="C150" i="24"/>
  <c r="E150" i="24" s="1"/>
  <c r="L150" i="24"/>
  <c r="M150" i="24" s="1"/>
  <c r="O150" i="24" s="1"/>
  <c r="H150" i="24"/>
  <c r="J150" i="24" s="1"/>
  <c r="Q150" i="24"/>
  <c r="R150" i="24" s="1"/>
  <c r="T150" i="24" s="1"/>
  <c r="H141" i="24"/>
  <c r="J141" i="24" s="1"/>
  <c r="Q141" i="24"/>
  <c r="R141" i="24" s="1"/>
  <c r="T141" i="24" s="1"/>
  <c r="L142" i="24"/>
  <c r="M142" i="24" s="1"/>
  <c r="O142" i="24" s="1"/>
  <c r="C142" i="24"/>
  <c r="E142" i="24" s="1"/>
  <c r="H146" i="24"/>
  <c r="J146" i="24" s="1"/>
  <c r="Q146" i="24"/>
  <c r="R146" i="24" s="1"/>
  <c r="T146" i="24" s="1"/>
  <c r="I212" i="20"/>
  <c r="B152" i="24"/>
  <c r="I213" i="20"/>
  <c r="B153" i="24"/>
  <c r="J214" i="20"/>
  <c r="G154" i="24"/>
  <c r="I216" i="20"/>
  <c r="B156" i="24"/>
  <c r="J215" i="20"/>
  <c r="G155" i="24"/>
  <c r="J221" i="20"/>
  <c r="G161" i="24"/>
  <c r="I220" i="20"/>
  <c r="B160" i="24"/>
  <c r="I222" i="20"/>
  <c r="B162" i="24"/>
  <c r="J222" i="20"/>
  <c r="G162" i="24"/>
  <c r="J213" i="20"/>
  <c r="G153" i="24"/>
  <c r="I214" i="20"/>
  <c r="B154" i="24"/>
  <c r="J218" i="20"/>
  <c r="G158" i="24"/>
  <c r="L133" i="9"/>
  <c r="M133" i="9" s="1"/>
  <c r="O133" i="9" s="1"/>
  <c r="C133" i="9"/>
  <c r="E133" i="9" s="1"/>
  <c r="L129" i="9"/>
  <c r="M129" i="9" s="1"/>
  <c r="O129" i="9" s="1"/>
  <c r="C129" i="9"/>
  <c r="E129" i="9" s="1"/>
  <c r="L139" i="9"/>
  <c r="M139" i="9" s="1"/>
  <c r="O139" i="9" s="1"/>
  <c r="C139" i="9"/>
  <c r="E139" i="9" s="1"/>
  <c r="L130" i="9"/>
  <c r="M130" i="9" s="1"/>
  <c r="O130" i="9" s="1"/>
  <c r="C130" i="9"/>
  <c r="E130" i="9" s="1"/>
  <c r="L131" i="9"/>
  <c r="M131" i="9" s="1"/>
  <c r="O131" i="9" s="1"/>
  <c r="C131" i="9"/>
  <c r="E131" i="9" s="1"/>
  <c r="Q133" i="9"/>
  <c r="R133" i="9" s="1"/>
  <c r="T133" i="9" s="1"/>
  <c r="H133" i="9"/>
  <c r="J133" i="9" s="1"/>
  <c r="Q134" i="9"/>
  <c r="R134" i="9" s="1"/>
  <c r="T134" i="9" s="1"/>
  <c r="H134" i="9"/>
  <c r="J134" i="9" s="1"/>
  <c r="Q128" i="9"/>
  <c r="R128" i="9" s="1"/>
  <c r="T128" i="9" s="1"/>
  <c r="H128" i="9"/>
  <c r="J128" i="9" s="1"/>
  <c r="L137" i="9"/>
  <c r="M137" i="9" s="1"/>
  <c r="O137" i="9" s="1"/>
  <c r="C137" i="9"/>
  <c r="E137" i="9" s="1"/>
  <c r="Q135" i="9"/>
  <c r="R135" i="9" s="1"/>
  <c r="T135" i="9" s="1"/>
  <c r="H135" i="9"/>
  <c r="J135" i="9" s="1"/>
  <c r="Q129" i="9"/>
  <c r="R129" i="9" s="1"/>
  <c r="T129" i="9" s="1"/>
  <c r="H129" i="9"/>
  <c r="J129" i="9" s="1"/>
  <c r="L136" i="9"/>
  <c r="M136" i="9" s="1"/>
  <c r="O136" i="9" s="1"/>
  <c r="C136" i="9"/>
  <c r="E136" i="9" s="1"/>
  <c r="Q138" i="9"/>
  <c r="R138" i="9" s="1"/>
  <c r="T138" i="9" s="1"/>
  <c r="H138" i="9"/>
  <c r="J138" i="9" s="1"/>
  <c r="L135" i="9"/>
  <c r="M135" i="9" s="1"/>
  <c r="O135" i="9" s="1"/>
  <c r="C135" i="9"/>
  <c r="E135" i="9" s="1"/>
  <c r="L138" i="9"/>
  <c r="M138" i="9" s="1"/>
  <c r="O138" i="9" s="1"/>
  <c r="C138" i="9"/>
  <c r="E138" i="9" s="1"/>
  <c r="Q137" i="9"/>
  <c r="R137" i="9" s="1"/>
  <c r="T137" i="9" s="1"/>
  <c r="H137" i="9"/>
  <c r="J137" i="9" s="1"/>
  <c r="Q139" i="9"/>
  <c r="R139" i="9" s="1"/>
  <c r="T139" i="9" s="1"/>
  <c r="H139" i="9"/>
  <c r="J139" i="9" s="1"/>
  <c r="L128" i="9"/>
  <c r="M128" i="9" s="1"/>
  <c r="O128" i="9" s="1"/>
  <c r="C128" i="9"/>
  <c r="E128" i="9" s="1"/>
  <c r="L134" i="9"/>
  <c r="M134" i="9" s="1"/>
  <c r="O134" i="9" s="1"/>
  <c r="C134" i="9"/>
  <c r="E134" i="9" s="1"/>
  <c r="L132" i="9"/>
  <c r="M132" i="9" s="1"/>
  <c r="O132" i="9" s="1"/>
  <c r="C132" i="9"/>
  <c r="E132" i="9" s="1"/>
  <c r="Q130" i="9"/>
  <c r="R130" i="9" s="1"/>
  <c r="T130" i="9" s="1"/>
  <c r="H130" i="9"/>
  <c r="J130" i="9" s="1"/>
  <c r="Q132" i="9"/>
  <c r="R132" i="9" s="1"/>
  <c r="T132" i="9" s="1"/>
  <c r="H132" i="9"/>
  <c r="J132" i="9" s="1"/>
  <c r="Q131" i="9"/>
  <c r="R131" i="9" s="1"/>
  <c r="T131" i="9" s="1"/>
  <c r="H131" i="9"/>
  <c r="J131" i="9" s="1"/>
  <c r="Q136" i="9"/>
  <c r="R136" i="9" s="1"/>
  <c r="T136" i="9" s="1"/>
  <c r="H136" i="9"/>
  <c r="J136" i="9" s="1"/>
  <c r="D271" i="22"/>
  <c r="C259" i="22"/>
  <c r="D224" i="21"/>
  <c r="C212" i="21"/>
  <c r="C213" i="20"/>
  <c r="D225" i="20"/>
  <c r="D261" i="21"/>
  <c r="C249" i="21"/>
  <c r="D226" i="20"/>
  <c r="C214" i="20"/>
  <c r="D235" i="20"/>
  <c r="C223" i="20"/>
  <c r="D214" i="21"/>
  <c r="C202" i="21"/>
  <c r="D231" i="21"/>
  <c r="C219" i="21"/>
  <c r="C214" i="22"/>
  <c r="D226" i="22"/>
  <c r="C223" i="21"/>
  <c r="D235" i="21"/>
  <c r="D231" i="20"/>
  <c r="C219" i="20"/>
  <c r="D232" i="21"/>
  <c r="C220" i="21"/>
  <c r="C212" i="20"/>
  <c r="D224" i="20"/>
  <c r="D230" i="20"/>
  <c r="C218" i="20"/>
  <c r="C215" i="21"/>
  <c r="D227" i="21"/>
  <c r="C222" i="22"/>
  <c r="D234" i="22"/>
  <c r="D228" i="20"/>
  <c r="C216" i="20"/>
  <c r="D224" i="22"/>
  <c r="C212" i="22"/>
  <c r="D228" i="21"/>
  <c r="C216" i="21"/>
  <c r="D234" i="20"/>
  <c r="C222" i="20"/>
  <c r="D218" i="21"/>
  <c r="C206" i="21"/>
  <c r="D253" i="21"/>
  <c r="C241" i="21"/>
  <c r="D275" i="22"/>
  <c r="C263" i="22"/>
  <c r="D237" i="22"/>
  <c r="C225" i="22"/>
  <c r="C221" i="20"/>
  <c r="D233" i="20"/>
  <c r="D227" i="20"/>
  <c r="C215" i="20"/>
  <c r="C245" i="21"/>
  <c r="D257" i="21"/>
  <c r="D241" i="22"/>
  <c r="C229" i="22"/>
  <c r="D233" i="22"/>
  <c r="C221" i="22"/>
  <c r="D220" i="22"/>
  <c r="C208" i="22"/>
  <c r="D216" i="22"/>
  <c r="C204" i="22"/>
  <c r="D222" i="21"/>
  <c r="C210" i="21"/>
  <c r="C218" i="22"/>
  <c r="D230" i="22"/>
  <c r="C217" i="20"/>
  <c r="D229" i="20"/>
  <c r="D232" i="20"/>
  <c r="C220" i="20"/>
  <c r="D279" i="22"/>
  <c r="C267" i="22"/>
  <c r="J231" i="22" l="1"/>
  <c r="G171" i="9"/>
  <c r="I225" i="22"/>
  <c r="B165" i="9"/>
  <c r="J235" i="22"/>
  <c r="G175" i="9"/>
  <c r="I231" i="22"/>
  <c r="B171" i="9"/>
  <c r="I230" i="22"/>
  <c r="B170" i="9"/>
  <c r="I224" i="22"/>
  <c r="B164" i="9"/>
  <c r="J234" i="22"/>
  <c r="G174" i="9"/>
  <c r="I227" i="22"/>
  <c r="B167" i="9"/>
  <c r="J228" i="22"/>
  <c r="G168" i="9"/>
  <c r="J225" i="22"/>
  <c r="G165" i="9"/>
  <c r="I234" i="22"/>
  <c r="B174" i="9"/>
  <c r="J232" i="22"/>
  <c r="G172" i="9"/>
  <c r="J227" i="22"/>
  <c r="G167" i="9"/>
  <c r="I226" i="22"/>
  <c r="B166" i="9"/>
  <c r="J230" i="22"/>
  <c r="G170" i="9"/>
  <c r="I229" i="22"/>
  <c r="B169" i="9"/>
  <c r="I232" i="22"/>
  <c r="B172" i="9"/>
  <c r="J224" i="22"/>
  <c r="G164" i="9"/>
  <c r="I233" i="22"/>
  <c r="B173" i="9"/>
  <c r="I228" i="22"/>
  <c r="B168" i="9"/>
  <c r="J229" i="22"/>
  <c r="G169" i="9"/>
  <c r="J233" i="22"/>
  <c r="G173" i="9"/>
  <c r="I235" i="22"/>
  <c r="B175" i="9"/>
  <c r="J226" i="22"/>
  <c r="G166" i="9"/>
  <c r="Q158" i="25"/>
  <c r="R158" i="25" s="1"/>
  <c r="T158" i="25" s="1"/>
  <c r="H158" i="25"/>
  <c r="J158" i="25" s="1"/>
  <c r="H157" i="25"/>
  <c r="J157" i="25" s="1"/>
  <c r="Q157" i="25"/>
  <c r="R157" i="25" s="1"/>
  <c r="T157" i="25" s="1"/>
  <c r="Q152" i="25"/>
  <c r="R152" i="25" s="1"/>
  <c r="T152" i="25" s="1"/>
  <c r="H152" i="25"/>
  <c r="J152" i="25" s="1"/>
  <c r="Q156" i="25"/>
  <c r="R156" i="25" s="1"/>
  <c r="T156" i="25" s="1"/>
  <c r="H156" i="25"/>
  <c r="J156" i="25" s="1"/>
  <c r="C157" i="25"/>
  <c r="E157" i="25" s="1"/>
  <c r="L157" i="25"/>
  <c r="M157" i="25" s="1"/>
  <c r="O157" i="25" s="1"/>
  <c r="H155" i="25"/>
  <c r="J155" i="25" s="1"/>
  <c r="Q155" i="25"/>
  <c r="R155" i="25" s="1"/>
  <c r="T155" i="25" s="1"/>
  <c r="L156" i="25"/>
  <c r="M156" i="25" s="1"/>
  <c r="O156" i="25" s="1"/>
  <c r="C156" i="25"/>
  <c r="E156" i="25" s="1"/>
  <c r="L162" i="25"/>
  <c r="M162" i="25" s="1"/>
  <c r="O162" i="25" s="1"/>
  <c r="C162" i="25"/>
  <c r="E162" i="25" s="1"/>
  <c r="C159" i="25"/>
  <c r="E159" i="25" s="1"/>
  <c r="L159" i="25"/>
  <c r="M159" i="25" s="1"/>
  <c r="O159" i="25" s="1"/>
  <c r="C160" i="25"/>
  <c r="E160" i="25" s="1"/>
  <c r="L160" i="25"/>
  <c r="M160" i="25" s="1"/>
  <c r="O160" i="25" s="1"/>
  <c r="Q162" i="25"/>
  <c r="R162" i="25" s="1"/>
  <c r="T162" i="25" s="1"/>
  <c r="H162" i="25"/>
  <c r="J162" i="25" s="1"/>
  <c r="C158" i="25"/>
  <c r="E158" i="25" s="1"/>
  <c r="L158" i="25"/>
  <c r="M158" i="25" s="1"/>
  <c r="O158" i="25" s="1"/>
  <c r="J230" i="21"/>
  <c r="G170" i="25"/>
  <c r="J229" i="21"/>
  <c r="G169" i="25"/>
  <c r="J224" i="21"/>
  <c r="G164" i="25"/>
  <c r="J228" i="21"/>
  <c r="G168" i="25"/>
  <c r="I229" i="21"/>
  <c r="B169" i="25"/>
  <c r="J227" i="21"/>
  <c r="G167" i="25"/>
  <c r="I228" i="21"/>
  <c r="B168" i="25"/>
  <c r="I234" i="21"/>
  <c r="B174" i="25"/>
  <c r="I231" i="21"/>
  <c r="B171" i="25"/>
  <c r="I232" i="21"/>
  <c r="B172" i="25"/>
  <c r="J234" i="21"/>
  <c r="G174" i="25"/>
  <c r="I230" i="21"/>
  <c r="B170" i="25"/>
  <c r="Q153" i="25"/>
  <c r="R153" i="25" s="1"/>
  <c r="T153" i="25" s="1"/>
  <c r="H153" i="25"/>
  <c r="J153" i="25" s="1"/>
  <c r="Q154" i="25"/>
  <c r="R154" i="25" s="1"/>
  <c r="T154" i="25" s="1"/>
  <c r="H154" i="25"/>
  <c r="J154" i="25" s="1"/>
  <c r="C154" i="25"/>
  <c r="E154" i="25" s="1"/>
  <c r="L154" i="25"/>
  <c r="M154" i="25" s="1"/>
  <c r="O154" i="25" s="1"/>
  <c r="C161" i="25"/>
  <c r="E161" i="25" s="1"/>
  <c r="L161" i="25"/>
  <c r="M161" i="25" s="1"/>
  <c r="O161" i="25" s="1"/>
  <c r="C152" i="25"/>
  <c r="E152" i="25" s="1"/>
  <c r="L152" i="25"/>
  <c r="M152" i="25" s="1"/>
  <c r="O152" i="25" s="1"/>
  <c r="H161" i="25"/>
  <c r="J161" i="25" s="1"/>
  <c r="Q161" i="25"/>
  <c r="R161" i="25" s="1"/>
  <c r="T161" i="25" s="1"/>
  <c r="C155" i="25"/>
  <c r="E155" i="25" s="1"/>
  <c r="L155" i="25"/>
  <c r="M155" i="25" s="1"/>
  <c r="O155" i="25" s="1"/>
  <c r="C153" i="25"/>
  <c r="E153" i="25" s="1"/>
  <c r="L153" i="25"/>
  <c r="M153" i="25" s="1"/>
  <c r="O153" i="25" s="1"/>
  <c r="Q160" i="25"/>
  <c r="R160" i="25" s="1"/>
  <c r="T160" i="25" s="1"/>
  <c r="H160" i="25"/>
  <c r="J160" i="25" s="1"/>
  <c r="H159" i="25"/>
  <c r="J159" i="25" s="1"/>
  <c r="Q159" i="25"/>
  <c r="R159" i="25" s="1"/>
  <c r="T159" i="25" s="1"/>
  <c r="C163" i="25"/>
  <c r="E163" i="25" s="1"/>
  <c r="L163" i="25"/>
  <c r="M163" i="25" s="1"/>
  <c r="O163" i="25" s="1"/>
  <c r="H163" i="25"/>
  <c r="J163" i="25" s="1"/>
  <c r="Q163" i="25"/>
  <c r="R163" i="25" s="1"/>
  <c r="T163" i="25" s="1"/>
  <c r="J225" i="21"/>
  <c r="G165" i="25"/>
  <c r="J226" i="21"/>
  <c r="G166" i="25"/>
  <c r="I226" i="21"/>
  <c r="B166" i="25"/>
  <c r="I233" i="21"/>
  <c r="B173" i="25"/>
  <c r="I224" i="21"/>
  <c r="B164" i="25"/>
  <c r="J233" i="21"/>
  <c r="G173" i="25"/>
  <c r="I227" i="21"/>
  <c r="B167" i="25"/>
  <c r="I225" i="21"/>
  <c r="B165" i="25"/>
  <c r="J232" i="21"/>
  <c r="G172" i="25"/>
  <c r="J231" i="21"/>
  <c r="G171" i="25"/>
  <c r="I235" i="21"/>
  <c r="B175" i="25"/>
  <c r="J235" i="21"/>
  <c r="G175" i="25"/>
  <c r="H158" i="24"/>
  <c r="J158" i="24" s="1"/>
  <c r="Q158" i="24"/>
  <c r="R158" i="24" s="1"/>
  <c r="T158" i="24" s="1"/>
  <c r="H153" i="24"/>
  <c r="J153" i="24" s="1"/>
  <c r="Q153" i="24"/>
  <c r="R153" i="24" s="1"/>
  <c r="T153" i="24" s="1"/>
  <c r="C162" i="24"/>
  <c r="E162" i="24" s="1"/>
  <c r="L162" i="24"/>
  <c r="M162" i="24" s="1"/>
  <c r="O162" i="24" s="1"/>
  <c r="H161" i="24"/>
  <c r="J161" i="24" s="1"/>
  <c r="Q161" i="24"/>
  <c r="R161" i="24" s="1"/>
  <c r="T161" i="24" s="1"/>
  <c r="C156" i="24"/>
  <c r="E156" i="24" s="1"/>
  <c r="L156" i="24"/>
  <c r="M156" i="24" s="1"/>
  <c r="O156" i="24" s="1"/>
  <c r="C153" i="24"/>
  <c r="E153" i="24" s="1"/>
  <c r="L153" i="24"/>
  <c r="M153" i="24" s="1"/>
  <c r="O153" i="24" s="1"/>
  <c r="H163" i="24"/>
  <c r="J163" i="24" s="1"/>
  <c r="Q163" i="24"/>
  <c r="R163" i="24" s="1"/>
  <c r="T163" i="24" s="1"/>
  <c r="H157" i="24"/>
  <c r="J157" i="24" s="1"/>
  <c r="Q157" i="24"/>
  <c r="R157" i="24" s="1"/>
  <c r="T157" i="24" s="1"/>
  <c r="H152" i="24"/>
  <c r="J152" i="24" s="1"/>
  <c r="Q152" i="24"/>
  <c r="R152" i="24" s="1"/>
  <c r="T152" i="24" s="1"/>
  <c r="C159" i="24"/>
  <c r="E159" i="24" s="1"/>
  <c r="L159" i="24"/>
  <c r="M159" i="24" s="1"/>
  <c r="O159" i="24" s="1"/>
  <c r="C155" i="24"/>
  <c r="E155" i="24" s="1"/>
  <c r="L155" i="24"/>
  <c r="M155" i="24" s="1"/>
  <c r="O155" i="24" s="1"/>
  <c r="H156" i="24"/>
  <c r="J156" i="24" s="1"/>
  <c r="Q156" i="24"/>
  <c r="R156" i="24" s="1"/>
  <c r="T156" i="24" s="1"/>
  <c r="J230" i="20"/>
  <c r="G170" i="24"/>
  <c r="J225" i="20"/>
  <c r="G165" i="24"/>
  <c r="I234" i="20"/>
  <c r="B174" i="24"/>
  <c r="J233" i="20"/>
  <c r="G173" i="24"/>
  <c r="I228" i="20"/>
  <c r="B168" i="24"/>
  <c r="I225" i="20"/>
  <c r="B165" i="24"/>
  <c r="J235" i="20"/>
  <c r="G175" i="24"/>
  <c r="J229" i="20"/>
  <c r="G169" i="24"/>
  <c r="J224" i="20"/>
  <c r="G164" i="24"/>
  <c r="I231" i="20"/>
  <c r="B171" i="24"/>
  <c r="I227" i="20"/>
  <c r="B167" i="24"/>
  <c r="J228" i="20"/>
  <c r="G168" i="24"/>
  <c r="C154" i="24"/>
  <c r="E154" i="24" s="1"/>
  <c r="L154" i="24"/>
  <c r="M154" i="24" s="1"/>
  <c r="O154" i="24" s="1"/>
  <c r="H162" i="24"/>
  <c r="J162" i="24" s="1"/>
  <c r="Q162" i="24"/>
  <c r="R162" i="24" s="1"/>
  <c r="T162" i="24" s="1"/>
  <c r="C160" i="24"/>
  <c r="E160" i="24" s="1"/>
  <c r="L160" i="24"/>
  <c r="M160" i="24" s="1"/>
  <c r="O160" i="24" s="1"/>
  <c r="H155" i="24"/>
  <c r="J155" i="24" s="1"/>
  <c r="Q155" i="24"/>
  <c r="R155" i="24" s="1"/>
  <c r="T155" i="24" s="1"/>
  <c r="H154" i="24"/>
  <c r="J154" i="24" s="1"/>
  <c r="Q154" i="24"/>
  <c r="R154" i="24" s="1"/>
  <c r="T154" i="24" s="1"/>
  <c r="C152" i="24"/>
  <c r="E152" i="24" s="1"/>
  <c r="L152" i="24"/>
  <c r="M152" i="24" s="1"/>
  <c r="O152" i="24" s="1"/>
  <c r="C163" i="24"/>
  <c r="E163" i="24" s="1"/>
  <c r="L163" i="24"/>
  <c r="M163" i="24" s="1"/>
  <c r="O163" i="24" s="1"/>
  <c r="H160" i="24"/>
  <c r="J160" i="24" s="1"/>
  <c r="Q160" i="24"/>
  <c r="R160" i="24" s="1"/>
  <c r="T160" i="24" s="1"/>
  <c r="C158" i="24"/>
  <c r="E158" i="24" s="1"/>
  <c r="L158" i="24"/>
  <c r="M158" i="24" s="1"/>
  <c r="O158" i="24" s="1"/>
  <c r="C157" i="24"/>
  <c r="E157" i="24" s="1"/>
  <c r="L157" i="24"/>
  <c r="M157" i="24" s="1"/>
  <c r="O157" i="24" s="1"/>
  <c r="Q159" i="24"/>
  <c r="R159" i="24" s="1"/>
  <c r="T159" i="24" s="1"/>
  <c r="H159" i="24"/>
  <c r="J159" i="24" s="1"/>
  <c r="C161" i="24"/>
  <c r="E161" i="24" s="1"/>
  <c r="L161" i="24"/>
  <c r="M161" i="24" s="1"/>
  <c r="O161" i="24" s="1"/>
  <c r="I226" i="20"/>
  <c r="B166" i="24"/>
  <c r="J234" i="20"/>
  <c r="G174" i="24"/>
  <c r="I232" i="20"/>
  <c r="B172" i="24"/>
  <c r="J227" i="20"/>
  <c r="G167" i="24"/>
  <c r="J226" i="20"/>
  <c r="G166" i="24"/>
  <c r="I224" i="20"/>
  <c r="B164" i="24"/>
  <c r="I235" i="20"/>
  <c r="B175" i="24"/>
  <c r="J232" i="20"/>
  <c r="G172" i="24"/>
  <c r="I230" i="20"/>
  <c r="B170" i="24"/>
  <c r="I229" i="20"/>
  <c r="B169" i="24"/>
  <c r="J231" i="20"/>
  <c r="G171" i="24"/>
  <c r="I233" i="20"/>
  <c r="B173" i="24"/>
  <c r="L144" i="9"/>
  <c r="M144" i="9" s="1"/>
  <c r="O144" i="9" s="1"/>
  <c r="C144" i="9"/>
  <c r="E144" i="9" s="1"/>
  <c r="L140" i="9"/>
  <c r="M140" i="9" s="1"/>
  <c r="O140" i="9" s="1"/>
  <c r="C140" i="9"/>
  <c r="E140" i="9" s="1"/>
  <c r="Q149" i="9"/>
  <c r="R149" i="9" s="1"/>
  <c r="T149" i="9" s="1"/>
  <c r="H149" i="9"/>
  <c r="J149" i="9" s="1"/>
  <c r="L147" i="9"/>
  <c r="M147" i="9" s="1"/>
  <c r="O147" i="9" s="1"/>
  <c r="C147" i="9"/>
  <c r="E147" i="9" s="1"/>
  <c r="L148" i="9"/>
  <c r="M148" i="9" s="1"/>
  <c r="O148" i="9" s="1"/>
  <c r="C148" i="9"/>
  <c r="E148" i="9" s="1"/>
  <c r="Q147" i="9"/>
  <c r="R147" i="9" s="1"/>
  <c r="T147" i="9" s="1"/>
  <c r="H147" i="9"/>
  <c r="J147" i="9" s="1"/>
  <c r="Q148" i="9"/>
  <c r="R148" i="9" s="1"/>
  <c r="T148" i="9" s="1"/>
  <c r="H148" i="9"/>
  <c r="J148" i="9" s="1"/>
  <c r="Q144" i="9"/>
  <c r="R144" i="9" s="1"/>
  <c r="T144" i="9" s="1"/>
  <c r="H144" i="9"/>
  <c r="J144" i="9" s="1"/>
  <c r="L145" i="9"/>
  <c r="M145" i="9" s="1"/>
  <c r="O145" i="9" s="1"/>
  <c r="C145" i="9"/>
  <c r="E145" i="9" s="1"/>
  <c r="Q140" i="9"/>
  <c r="R140" i="9" s="1"/>
  <c r="T140" i="9" s="1"/>
  <c r="H140" i="9"/>
  <c r="J140" i="9" s="1"/>
  <c r="Q145" i="9"/>
  <c r="R145" i="9" s="1"/>
  <c r="T145" i="9" s="1"/>
  <c r="H145" i="9"/>
  <c r="J145" i="9" s="1"/>
  <c r="L141" i="9"/>
  <c r="M141" i="9" s="1"/>
  <c r="O141" i="9" s="1"/>
  <c r="C141" i="9"/>
  <c r="E141" i="9" s="1"/>
  <c r="L146" i="9"/>
  <c r="M146" i="9" s="1"/>
  <c r="O146" i="9" s="1"/>
  <c r="C146" i="9"/>
  <c r="E146" i="9" s="1"/>
  <c r="Q151" i="9"/>
  <c r="R151" i="9" s="1"/>
  <c r="T151" i="9" s="1"/>
  <c r="H151" i="9"/>
  <c r="J151" i="9" s="1"/>
  <c r="L150" i="9"/>
  <c r="M150" i="9" s="1"/>
  <c r="O150" i="9" s="1"/>
  <c r="C150" i="9"/>
  <c r="E150" i="9" s="1"/>
  <c r="Q150" i="9"/>
  <c r="R150" i="9" s="1"/>
  <c r="T150" i="9" s="1"/>
  <c r="H150" i="9"/>
  <c r="J150" i="9" s="1"/>
  <c r="Q141" i="9"/>
  <c r="R141" i="9" s="1"/>
  <c r="T141" i="9" s="1"/>
  <c r="H141" i="9"/>
  <c r="J141" i="9" s="1"/>
  <c r="Q143" i="9"/>
  <c r="R143" i="9" s="1"/>
  <c r="T143" i="9" s="1"/>
  <c r="H143" i="9"/>
  <c r="J143" i="9" s="1"/>
  <c r="Q142" i="9"/>
  <c r="R142" i="9" s="1"/>
  <c r="T142" i="9" s="1"/>
  <c r="H142" i="9"/>
  <c r="J142" i="9" s="1"/>
  <c r="L149" i="9"/>
  <c r="M149" i="9" s="1"/>
  <c r="O149" i="9" s="1"/>
  <c r="C149" i="9"/>
  <c r="E149" i="9" s="1"/>
  <c r="Q146" i="9"/>
  <c r="R146" i="9" s="1"/>
  <c r="T146" i="9" s="1"/>
  <c r="H146" i="9"/>
  <c r="J146" i="9" s="1"/>
  <c r="L143" i="9"/>
  <c r="M143" i="9" s="1"/>
  <c r="O143" i="9" s="1"/>
  <c r="C143" i="9"/>
  <c r="E143" i="9" s="1"/>
  <c r="L142" i="9"/>
  <c r="M142" i="9" s="1"/>
  <c r="O142" i="9" s="1"/>
  <c r="C142" i="9"/>
  <c r="E142" i="9" s="1"/>
  <c r="L151" i="9"/>
  <c r="M151" i="9" s="1"/>
  <c r="O151" i="9" s="1"/>
  <c r="C151" i="9"/>
  <c r="E151" i="9" s="1"/>
  <c r="D228" i="22"/>
  <c r="C216" i="22"/>
  <c r="D253" i="22"/>
  <c r="C241" i="22"/>
  <c r="C218" i="21"/>
  <c r="D230" i="21"/>
  <c r="C224" i="20"/>
  <c r="D236" i="20"/>
  <c r="D244" i="20"/>
  <c r="C232" i="20"/>
  <c r="C235" i="21"/>
  <c r="D247" i="21"/>
  <c r="D226" i="21"/>
  <c r="C214" i="21"/>
  <c r="D238" i="20"/>
  <c r="C226" i="20"/>
  <c r="D273" i="21"/>
  <c r="C261" i="21"/>
  <c r="D236" i="21"/>
  <c r="C224" i="21"/>
  <c r="C271" i="22"/>
  <c r="D283" i="22"/>
  <c r="C229" i="20"/>
  <c r="D241" i="20"/>
  <c r="D240" i="21"/>
  <c r="C228" i="21"/>
  <c r="D240" i="20"/>
  <c r="C228" i="20"/>
  <c r="C222" i="21"/>
  <c r="D234" i="21"/>
  <c r="C233" i="20"/>
  <c r="D245" i="20"/>
  <c r="D249" i="22"/>
  <c r="C237" i="22"/>
  <c r="C253" i="21"/>
  <c r="D265" i="21"/>
  <c r="C234" i="20"/>
  <c r="D246" i="20"/>
  <c r="D236" i="22"/>
  <c r="C224" i="22"/>
  <c r="C227" i="21"/>
  <c r="D239" i="21"/>
  <c r="C225" i="20"/>
  <c r="D237" i="20"/>
  <c r="D232" i="22"/>
  <c r="C220" i="22"/>
  <c r="D287" i="22"/>
  <c r="C275" i="22"/>
  <c r="D291" i="22"/>
  <c r="C279" i="22"/>
  <c r="C230" i="22"/>
  <c r="D242" i="22"/>
  <c r="D245" i="22"/>
  <c r="C233" i="22"/>
  <c r="D269" i="21"/>
  <c r="C257" i="21"/>
  <c r="D239" i="20"/>
  <c r="C227" i="20"/>
  <c r="C234" i="22"/>
  <c r="D246" i="22"/>
  <c r="C230" i="20"/>
  <c r="D242" i="20"/>
  <c r="D244" i="21"/>
  <c r="C232" i="21"/>
  <c r="C231" i="20"/>
  <c r="D243" i="20"/>
  <c r="D238" i="22"/>
  <c r="C226" i="22"/>
  <c r="C231" i="21"/>
  <c r="D243" i="21"/>
  <c r="D247" i="20"/>
  <c r="C235" i="20"/>
  <c r="J238" i="22" l="1"/>
  <c r="G178" i="9"/>
  <c r="J245" i="22"/>
  <c r="G185" i="9"/>
  <c r="I240" i="22"/>
  <c r="B180" i="9"/>
  <c r="J236" i="22"/>
  <c r="G176" i="9"/>
  <c r="I241" i="22"/>
  <c r="B181" i="9"/>
  <c r="I238" i="22"/>
  <c r="B178" i="9"/>
  <c r="J244" i="22"/>
  <c r="G184" i="9"/>
  <c r="J237" i="22"/>
  <c r="G177" i="9"/>
  <c r="I239" i="22"/>
  <c r="B179" i="9"/>
  <c r="I236" i="22"/>
  <c r="B176" i="9"/>
  <c r="I243" i="22"/>
  <c r="B183" i="9"/>
  <c r="I237" i="22"/>
  <c r="B177" i="9"/>
  <c r="I247" i="22"/>
  <c r="B187" i="9"/>
  <c r="J241" i="22"/>
  <c r="G181" i="9"/>
  <c r="I245" i="22"/>
  <c r="B185" i="9"/>
  <c r="I244" i="22"/>
  <c r="B184" i="9"/>
  <c r="J242" i="22"/>
  <c r="G182" i="9"/>
  <c r="J239" i="22"/>
  <c r="G179" i="9"/>
  <c r="I246" i="22"/>
  <c r="B186" i="9"/>
  <c r="J240" i="22"/>
  <c r="G180" i="9"/>
  <c r="J246" i="22"/>
  <c r="G186" i="9"/>
  <c r="I242" i="22"/>
  <c r="B182" i="9"/>
  <c r="J247" i="22"/>
  <c r="G187" i="9"/>
  <c r="J243" i="22"/>
  <c r="G183" i="9"/>
  <c r="I239" i="21"/>
  <c r="B179" i="25"/>
  <c r="Q175" i="25"/>
  <c r="R175" i="25" s="1"/>
  <c r="T175" i="25" s="1"/>
  <c r="H175" i="25"/>
  <c r="J175" i="25" s="1"/>
  <c r="H171" i="25"/>
  <c r="J171" i="25" s="1"/>
  <c r="Q171" i="25"/>
  <c r="R171" i="25" s="1"/>
  <c r="T171" i="25" s="1"/>
  <c r="C165" i="25"/>
  <c r="E165" i="25" s="1"/>
  <c r="L165" i="25"/>
  <c r="M165" i="25" s="1"/>
  <c r="O165" i="25" s="1"/>
  <c r="H173" i="25"/>
  <c r="J173" i="25" s="1"/>
  <c r="Q173" i="25"/>
  <c r="R173" i="25" s="1"/>
  <c r="T173" i="25" s="1"/>
  <c r="C173" i="25"/>
  <c r="E173" i="25" s="1"/>
  <c r="L173" i="25"/>
  <c r="M173" i="25" s="1"/>
  <c r="O173" i="25" s="1"/>
  <c r="Q166" i="25"/>
  <c r="R166" i="25" s="1"/>
  <c r="T166" i="25" s="1"/>
  <c r="H166" i="25"/>
  <c r="J166" i="25" s="1"/>
  <c r="C170" i="25"/>
  <c r="E170" i="25" s="1"/>
  <c r="L170" i="25"/>
  <c r="M170" i="25" s="1"/>
  <c r="O170" i="25" s="1"/>
  <c r="C172" i="25"/>
  <c r="E172" i="25" s="1"/>
  <c r="L172" i="25"/>
  <c r="M172" i="25" s="1"/>
  <c r="O172" i="25" s="1"/>
  <c r="C174" i="25"/>
  <c r="E174" i="25" s="1"/>
  <c r="L174" i="25"/>
  <c r="M174" i="25" s="1"/>
  <c r="O174" i="25" s="1"/>
  <c r="Q167" i="25"/>
  <c r="R167" i="25" s="1"/>
  <c r="T167" i="25" s="1"/>
  <c r="H167" i="25"/>
  <c r="J167" i="25" s="1"/>
  <c r="H168" i="25"/>
  <c r="J168" i="25" s="1"/>
  <c r="Q168" i="25"/>
  <c r="R168" i="25" s="1"/>
  <c r="T168" i="25" s="1"/>
  <c r="Q169" i="25"/>
  <c r="R169" i="25" s="1"/>
  <c r="T169" i="25" s="1"/>
  <c r="H169" i="25"/>
  <c r="J169" i="25" s="1"/>
  <c r="J247" i="21"/>
  <c r="G187" i="25"/>
  <c r="J243" i="21"/>
  <c r="G183" i="25"/>
  <c r="J245" i="21"/>
  <c r="G185" i="25"/>
  <c r="B185" i="25"/>
  <c r="I245" i="21"/>
  <c r="J238" i="21"/>
  <c r="G178" i="25"/>
  <c r="I242" i="21"/>
  <c r="B182" i="25"/>
  <c r="I244" i="21"/>
  <c r="B184" i="25"/>
  <c r="I246" i="21"/>
  <c r="B186" i="25"/>
  <c r="J239" i="21"/>
  <c r="G179" i="25"/>
  <c r="J240" i="21"/>
  <c r="G180" i="25"/>
  <c r="J241" i="21"/>
  <c r="G181" i="25"/>
  <c r="I237" i="21"/>
  <c r="B177" i="25"/>
  <c r="C175" i="25"/>
  <c r="E175" i="25" s="1"/>
  <c r="L175" i="25"/>
  <c r="M175" i="25" s="1"/>
  <c r="O175" i="25" s="1"/>
  <c r="H172" i="25"/>
  <c r="J172" i="25" s="1"/>
  <c r="Q172" i="25"/>
  <c r="R172" i="25" s="1"/>
  <c r="T172" i="25" s="1"/>
  <c r="C167" i="25"/>
  <c r="E167" i="25" s="1"/>
  <c r="L167" i="25"/>
  <c r="M167" i="25" s="1"/>
  <c r="O167" i="25" s="1"/>
  <c r="C164" i="25"/>
  <c r="E164" i="25" s="1"/>
  <c r="L164" i="25"/>
  <c r="M164" i="25" s="1"/>
  <c r="O164" i="25" s="1"/>
  <c r="C166" i="25"/>
  <c r="E166" i="25" s="1"/>
  <c r="L166" i="25"/>
  <c r="M166" i="25" s="1"/>
  <c r="O166" i="25" s="1"/>
  <c r="H165" i="25"/>
  <c r="J165" i="25" s="1"/>
  <c r="Q165" i="25"/>
  <c r="R165" i="25" s="1"/>
  <c r="T165" i="25" s="1"/>
  <c r="Q174" i="25"/>
  <c r="R174" i="25" s="1"/>
  <c r="T174" i="25" s="1"/>
  <c r="H174" i="25"/>
  <c r="J174" i="25" s="1"/>
  <c r="C171" i="25"/>
  <c r="E171" i="25" s="1"/>
  <c r="L171" i="25"/>
  <c r="M171" i="25" s="1"/>
  <c r="O171" i="25" s="1"/>
  <c r="C168" i="25"/>
  <c r="E168" i="25" s="1"/>
  <c r="L168" i="25"/>
  <c r="M168" i="25" s="1"/>
  <c r="O168" i="25" s="1"/>
  <c r="C169" i="25"/>
  <c r="E169" i="25" s="1"/>
  <c r="L169" i="25"/>
  <c r="M169" i="25" s="1"/>
  <c r="O169" i="25" s="1"/>
  <c r="H164" i="25"/>
  <c r="J164" i="25" s="1"/>
  <c r="Q164" i="25"/>
  <c r="R164" i="25" s="1"/>
  <c r="T164" i="25" s="1"/>
  <c r="Q170" i="25"/>
  <c r="R170" i="25" s="1"/>
  <c r="T170" i="25" s="1"/>
  <c r="H170" i="25"/>
  <c r="J170" i="25" s="1"/>
  <c r="I247" i="21"/>
  <c r="B187" i="25"/>
  <c r="J244" i="21"/>
  <c r="G184" i="25"/>
  <c r="I236" i="21"/>
  <c r="B176" i="25"/>
  <c r="I238" i="21"/>
  <c r="B178" i="25"/>
  <c r="J237" i="21"/>
  <c r="G177" i="25"/>
  <c r="J246" i="21"/>
  <c r="G186" i="25"/>
  <c r="I243" i="21"/>
  <c r="B183" i="25"/>
  <c r="I240" i="21"/>
  <c r="B180" i="25"/>
  <c r="I241" i="21"/>
  <c r="B181" i="25"/>
  <c r="J236" i="21"/>
  <c r="G176" i="25"/>
  <c r="J242" i="21"/>
  <c r="G182" i="25"/>
  <c r="C173" i="24"/>
  <c r="E173" i="24" s="1"/>
  <c r="L173" i="24"/>
  <c r="M173" i="24" s="1"/>
  <c r="O173" i="24" s="1"/>
  <c r="C169" i="24"/>
  <c r="E169" i="24" s="1"/>
  <c r="L169" i="24"/>
  <c r="M169" i="24" s="1"/>
  <c r="O169" i="24" s="1"/>
  <c r="H172" i="24"/>
  <c r="J172" i="24" s="1"/>
  <c r="Q172" i="24"/>
  <c r="R172" i="24" s="1"/>
  <c r="T172" i="24" s="1"/>
  <c r="C164" i="24"/>
  <c r="E164" i="24" s="1"/>
  <c r="L164" i="24"/>
  <c r="M164" i="24" s="1"/>
  <c r="O164" i="24" s="1"/>
  <c r="H167" i="24"/>
  <c r="J167" i="24" s="1"/>
  <c r="Q167" i="24"/>
  <c r="R167" i="24" s="1"/>
  <c r="T167" i="24" s="1"/>
  <c r="Q174" i="24"/>
  <c r="R174" i="24" s="1"/>
  <c r="T174" i="24" s="1"/>
  <c r="H174" i="24"/>
  <c r="J174" i="24" s="1"/>
  <c r="H168" i="24"/>
  <c r="J168" i="24" s="1"/>
  <c r="Q168" i="24"/>
  <c r="R168" i="24" s="1"/>
  <c r="T168" i="24" s="1"/>
  <c r="C171" i="24"/>
  <c r="E171" i="24" s="1"/>
  <c r="L171" i="24"/>
  <c r="M171" i="24" s="1"/>
  <c r="O171" i="24" s="1"/>
  <c r="H169" i="24"/>
  <c r="J169" i="24" s="1"/>
  <c r="Q169" i="24"/>
  <c r="R169" i="24" s="1"/>
  <c r="T169" i="24" s="1"/>
  <c r="C165" i="24"/>
  <c r="E165" i="24" s="1"/>
  <c r="L165" i="24"/>
  <c r="M165" i="24" s="1"/>
  <c r="O165" i="24" s="1"/>
  <c r="H173" i="24"/>
  <c r="J173" i="24" s="1"/>
  <c r="Q173" i="24"/>
  <c r="R173" i="24" s="1"/>
  <c r="T173" i="24" s="1"/>
  <c r="Q165" i="24"/>
  <c r="R165" i="24" s="1"/>
  <c r="T165" i="24" s="1"/>
  <c r="H165" i="24"/>
  <c r="J165" i="24" s="1"/>
  <c r="I245" i="20"/>
  <c r="B185" i="24"/>
  <c r="I241" i="20"/>
  <c r="B181" i="24"/>
  <c r="J244" i="20"/>
  <c r="G184" i="24"/>
  <c r="I236" i="20"/>
  <c r="B176" i="24"/>
  <c r="J239" i="20"/>
  <c r="G179" i="24"/>
  <c r="J246" i="20"/>
  <c r="G186" i="24"/>
  <c r="J240" i="20"/>
  <c r="G180" i="24"/>
  <c r="I243" i="20"/>
  <c r="B183" i="24"/>
  <c r="J241" i="20"/>
  <c r="G181" i="24"/>
  <c r="I237" i="20"/>
  <c r="B177" i="24"/>
  <c r="J245" i="20"/>
  <c r="G185" i="24"/>
  <c r="J237" i="20"/>
  <c r="G177" i="24"/>
  <c r="H171" i="24"/>
  <c r="J171" i="24" s="1"/>
  <c r="Q171" i="24"/>
  <c r="R171" i="24" s="1"/>
  <c r="T171" i="24" s="1"/>
  <c r="C170" i="24"/>
  <c r="E170" i="24" s="1"/>
  <c r="L170" i="24"/>
  <c r="M170" i="24" s="1"/>
  <c r="O170" i="24" s="1"/>
  <c r="C175" i="24"/>
  <c r="E175" i="24" s="1"/>
  <c r="L175" i="24"/>
  <c r="M175" i="24" s="1"/>
  <c r="O175" i="24" s="1"/>
  <c r="H166" i="24"/>
  <c r="J166" i="24" s="1"/>
  <c r="Q166" i="24"/>
  <c r="R166" i="24" s="1"/>
  <c r="T166" i="24" s="1"/>
  <c r="C172" i="24"/>
  <c r="E172" i="24" s="1"/>
  <c r="L172" i="24"/>
  <c r="M172" i="24" s="1"/>
  <c r="O172" i="24" s="1"/>
  <c r="C166" i="24"/>
  <c r="E166" i="24" s="1"/>
  <c r="L166" i="24"/>
  <c r="M166" i="24" s="1"/>
  <c r="O166" i="24" s="1"/>
  <c r="C167" i="24"/>
  <c r="E167" i="24" s="1"/>
  <c r="L167" i="24"/>
  <c r="M167" i="24" s="1"/>
  <c r="O167" i="24" s="1"/>
  <c r="H164" i="24"/>
  <c r="J164" i="24" s="1"/>
  <c r="Q164" i="24"/>
  <c r="R164" i="24" s="1"/>
  <c r="T164" i="24" s="1"/>
  <c r="H175" i="24"/>
  <c r="J175" i="24" s="1"/>
  <c r="Q175" i="24"/>
  <c r="R175" i="24" s="1"/>
  <c r="T175" i="24" s="1"/>
  <c r="C168" i="24"/>
  <c r="E168" i="24" s="1"/>
  <c r="L168" i="24"/>
  <c r="M168" i="24" s="1"/>
  <c r="O168" i="24" s="1"/>
  <c r="C174" i="24"/>
  <c r="E174" i="24" s="1"/>
  <c r="L174" i="24"/>
  <c r="M174" i="24" s="1"/>
  <c r="O174" i="24" s="1"/>
  <c r="H170" i="24"/>
  <c r="J170" i="24" s="1"/>
  <c r="Q170" i="24"/>
  <c r="R170" i="24" s="1"/>
  <c r="T170" i="24" s="1"/>
  <c r="J243" i="20"/>
  <c r="G183" i="24"/>
  <c r="I242" i="20"/>
  <c r="B182" i="24"/>
  <c r="I247" i="20"/>
  <c r="B187" i="24"/>
  <c r="J238" i="20"/>
  <c r="G178" i="24"/>
  <c r="I244" i="20"/>
  <c r="B184" i="24"/>
  <c r="I238" i="20"/>
  <c r="B178" i="24"/>
  <c r="I239" i="20"/>
  <c r="B179" i="24"/>
  <c r="J236" i="20"/>
  <c r="G176" i="24"/>
  <c r="J247" i="20"/>
  <c r="G187" i="24"/>
  <c r="I240" i="20"/>
  <c r="B180" i="24"/>
  <c r="I246" i="20"/>
  <c r="B186" i="24"/>
  <c r="J242" i="20"/>
  <c r="G182" i="24"/>
  <c r="Q154" i="9"/>
  <c r="R154" i="9" s="1"/>
  <c r="T154" i="9" s="1"/>
  <c r="H154" i="9"/>
  <c r="J154" i="9" s="1"/>
  <c r="Q161" i="9"/>
  <c r="R161" i="9" s="1"/>
  <c r="T161" i="9" s="1"/>
  <c r="H161" i="9"/>
  <c r="J161" i="9" s="1"/>
  <c r="Q156" i="9"/>
  <c r="R156" i="9" s="1"/>
  <c r="T156" i="9" s="1"/>
  <c r="H156" i="9"/>
  <c r="J156" i="9" s="1"/>
  <c r="Q159" i="9"/>
  <c r="R159" i="9" s="1"/>
  <c r="T159" i="9" s="1"/>
  <c r="H159" i="9"/>
  <c r="J159" i="9" s="1"/>
  <c r="L159" i="9"/>
  <c r="M159" i="9" s="1"/>
  <c r="O159" i="9" s="1"/>
  <c r="C159" i="9"/>
  <c r="E159" i="9" s="1"/>
  <c r="L163" i="9"/>
  <c r="M163" i="9" s="1"/>
  <c r="O163" i="9" s="1"/>
  <c r="C163" i="9"/>
  <c r="E163" i="9" s="1"/>
  <c r="L155" i="9"/>
  <c r="M155" i="9" s="1"/>
  <c r="O155" i="9" s="1"/>
  <c r="C155" i="9"/>
  <c r="E155" i="9" s="1"/>
  <c r="L161" i="9"/>
  <c r="M161" i="9" s="1"/>
  <c r="O161" i="9" s="1"/>
  <c r="C161" i="9"/>
  <c r="E161" i="9" s="1"/>
  <c r="Q162" i="9"/>
  <c r="R162" i="9" s="1"/>
  <c r="T162" i="9" s="1"/>
  <c r="H162" i="9"/>
  <c r="J162" i="9" s="1"/>
  <c r="L153" i="9"/>
  <c r="M153" i="9" s="1"/>
  <c r="O153" i="9" s="1"/>
  <c r="C153" i="9"/>
  <c r="E153" i="9" s="1"/>
  <c r="Q152" i="9"/>
  <c r="R152" i="9" s="1"/>
  <c r="T152" i="9" s="1"/>
  <c r="H152" i="9"/>
  <c r="J152" i="9" s="1"/>
  <c r="Q155" i="9"/>
  <c r="R155" i="9" s="1"/>
  <c r="T155" i="9" s="1"/>
  <c r="H155" i="9"/>
  <c r="J155" i="9" s="1"/>
  <c r="L158" i="9"/>
  <c r="M158" i="9" s="1"/>
  <c r="O158" i="9" s="1"/>
  <c r="C158" i="9"/>
  <c r="E158" i="9" s="1"/>
  <c r="L156" i="9"/>
  <c r="M156" i="9" s="1"/>
  <c r="O156" i="9" s="1"/>
  <c r="C156" i="9"/>
  <c r="E156" i="9" s="1"/>
  <c r="Q160" i="9"/>
  <c r="R160" i="9" s="1"/>
  <c r="T160" i="9" s="1"/>
  <c r="H160" i="9"/>
  <c r="J160" i="9" s="1"/>
  <c r="L160" i="9"/>
  <c r="M160" i="9" s="1"/>
  <c r="O160" i="9" s="1"/>
  <c r="C160" i="9"/>
  <c r="E160" i="9" s="1"/>
  <c r="L152" i="9"/>
  <c r="M152" i="9" s="1"/>
  <c r="O152" i="9" s="1"/>
  <c r="C152" i="9"/>
  <c r="E152" i="9" s="1"/>
  <c r="L154" i="9"/>
  <c r="M154" i="9" s="1"/>
  <c r="O154" i="9" s="1"/>
  <c r="C154" i="9"/>
  <c r="E154" i="9" s="1"/>
  <c r="Q158" i="9"/>
  <c r="R158" i="9" s="1"/>
  <c r="T158" i="9" s="1"/>
  <c r="H158" i="9"/>
  <c r="J158" i="9" s="1"/>
  <c r="Q163" i="9"/>
  <c r="R163" i="9" s="1"/>
  <c r="T163" i="9" s="1"/>
  <c r="H163" i="9"/>
  <c r="J163" i="9" s="1"/>
  <c r="Q153" i="9"/>
  <c r="R153" i="9" s="1"/>
  <c r="T153" i="9" s="1"/>
  <c r="H153" i="9"/>
  <c r="J153" i="9" s="1"/>
  <c r="L162" i="9"/>
  <c r="M162" i="9" s="1"/>
  <c r="O162" i="9" s="1"/>
  <c r="C162" i="9"/>
  <c r="E162" i="9" s="1"/>
  <c r="Q157" i="9"/>
  <c r="R157" i="9" s="1"/>
  <c r="T157" i="9" s="1"/>
  <c r="H157" i="9"/>
  <c r="J157" i="9" s="1"/>
  <c r="L157" i="9"/>
  <c r="M157" i="9" s="1"/>
  <c r="O157" i="9" s="1"/>
  <c r="C157" i="9"/>
  <c r="E157" i="9" s="1"/>
  <c r="C242" i="20"/>
  <c r="D254" i="20"/>
  <c r="C242" i="22"/>
  <c r="D254" i="22"/>
  <c r="D252" i="20"/>
  <c r="C240" i="20"/>
  <c r="D250" i="20"/>
  <c r="C238" i="20"/>
  <c r="D259" i="20"/>
  <c r="C247" i="20"/>
  <c r="D257" i="22"/>
  <c r="C245" i="22"/>
  <c r="C239" i="21"/>
  <c r="D251" i="21"/>
  <c r="D258" i="20"/>
  <c r="C246" i="20"/>
  <c r="D295" i="22"/>
  <c r="C283" i="22"/>
  <c r="D265" i="22"/>
  <c r="C253" i="22"/>
  <c r="D255" i="20"/>
  <c r="C243" i="20"/>
  <c r="D281" i="21"/>
  <c r="C269" i="21"/>
  <c r="D257" i="20"/>
  <c r="C245" i="20"/>
  <c r="C237" i="20"/>
  <c r="D249" i="20"/>
  <c r="D248" i="22"/>
  <c r="C236" i="22"/>
  <c r="D246" i="21"/>
  <c r="C234" i="21"/>
  <c r="D252" i="21"/>
  <c r="C240" i="21"/>
  <c r="D285" i="21"/>
  <c r="C273" i="21"/>
  <c r="D238" i="21"/>
  <c r="C226" i="21"/>
  <c r="C246" i="22"/>
  <c r="D258" i="22"/>
  <c r="D248" i="21"/>
  <c r="C236" i="21"/>
  <c r="C247" i="21"/>
  <c r="D259" i="21"/>
  <c r="D256" i="20"/>
  <c r="C244" i="20"/>
  <c r="C243" i="21"/>
  <c r="D255" i="21"/>
  <c r="C238" i="22"/>
  <c r="D250" i="22"/>
  <c r="D256" i="21"/>
  <c r="C244" i="21"/>
  <c r="D251" i="20"/>
  <c r="C239" i="20"/>
  <c r="D303" i="22"/>
  <c r="C291" i="22"/>
  <c r="C287" i="22"/>
  <c r="D299" i="22"/>
  <c r="D244" i="22"/>
  <c r="C232" i="22"/>
  <c r="D277" i="21"/>
  <c r="C265" i="21"/>
  <c r="D261" i="22"/>
  <c r="C249" i="22"/>
  <c r="C241" i="20"/>
  <c r="D253" i="20"/>
  <c r="D248" i="20"/>
  <c r="C236" i="20"/>
  <c r="C230" i="21"/>
  <c r="D242" i="21"/>
  <c r="D240" i="22"/>
  <c r="C228" i="22"/>
  <c r="I254" i="22" l="1"/>
  <c r="B194" i="9"/>
  <c r="J251" i="22"/>
  <c r="G191" i="9"/>
  <c r="I248" i="22"/>
  <c r="B188" i="9"/>
  <c r="I250" i="22"/>
  <c r="B190" i="9"/>
  <c r="J248" i="22"/>
  <c r="G188" i="9"/>
  <c r="J257" i="22"/>
  <c r="G197" i="9"/>
  <c r="J255" i="22"/>
  <c r="G195" i="9"/>
  <c r="J252" i="22"/>
  <c r="G192" i="9"/>
  <c r="I256" i="22"/>
  <c r="B196" i="9"/>
  <c r="J253" i="22"/>
  <c r="G193" i="9"/>
  <c r="J249" i="22"/>
  <c r="G189" i="9"/>
  <c r="I249" i="22"/>
  <c r="B189" i="9"/>
  <c r="J259" i="22"/>
  <c r="G199" i="9"/>
  <c r="J258" i="22"/>
  <c r="G198" i="9"/>
  <c r="I258" i="22"/>
  <c r="B198" i="9"/>
  <c r="J254" i="22"/>
  <c r="G194" i="9"/>
  <c r="I257" i="22"/>
  <c r="B197" i="9"/>
  <c r="I259" i="22"/>
  <c r="B199" i="9"/>
  <c r="I255" i="22"/>
  <c r="B195" i="9"/>
  <c r="I251" i="22"/>
  <c r="B191" i="9"/>
  <c r="J256" i="22"/>
  <c r="G196" i="9"/>
  <c r="I253" i="22"/>
  <c r="B193" i="9"/>
  <c r="I252" i="22"/>
  <c r="B192" i="9"/>
  <c r="J250" i="22"/>
  <c r="G190" i="9"/>
  <c r="Q182" i="25"/>
  <c r="R182" i="25" s="1"/>
  <c r="T182" i="25" s="1"/>
  <c r="H182" i="25"/>
  <c r="J182" i="25" s="1"/>
  <c r="C181" i="25"/>
  <c r="E181" i="25" s="1"/>
  <c r="L181" i="25"/>
  <c r="M181" i="25" s="1"/>
  <c r="O181" i="25" s="1"/>
  <c r="C183" i="25"/>
  <c r="E183" i="25" s="1"/>
  <c r="L183" i="25"/>
  <c r="M183" i="25" s="1"/>
  <c r="O183" i="25" s="1"/>
  <c r="Q177" i="25"/>
  <c r="R177" i="25" s="1"/>
  <c r="T177" i="25" s="1"/>
  <c r="H177" i="25"/>
  <c r="J177" i="25" s="1"/>
  <c r="C176" i="25"/>
  <c r="E176" i="25" s="1"/>
  <c r="L176" i="25"/>
  <c r="M176" i="25" s="1"/>
  <c r="O176" i="25" s="1"/>
  <c r="C187" i="25"/>
  <c r="E187" i="25" s="1"/>
  <c r="L187" i="25"/>
  <c r="M187" i="25" s="1"/>
  <c r="O187" i="25" s="1"/>
  <c r="H181" i="25"/>
  <c r="J181" i="25" s="1"/>
  <c r="Q181" i="25"/>
  <c r="R181" i="25" s="1"/>
  <c r="T181" i="25" s="1"/>
  <c r="Q179" i="25"/>
  <c r="R179" i="25" s="1"/>
  <c r="T179" i="25" s="1"/>
  <c r="H179" i="25"/>
  <c r="J179" i="25" s="1"/>
  <c r="C184" i="25"/>
  <c r="E184" i="25" s="1"/>
  <c r="L184" i="25"/>
  <c r="M184" i="25" s="1"/>
  <c r="O184" i="25" s="1"/>
  <c r="Q178" i="25"/>
  <c r="R178" i="25" s="1"/>
  <c r="T178" i="25" s="1"/>
  <c r="H178" i="25"/>
  <c r="J178" i="25" s="1"/>
  <c r="Q185" i="25"/>
  <c r="R185" i="25" s="1"/>
  <c r="T185" i="25" s="1"/>
  <c r="H185" i="25"/>
  <c r="J185" i="25" s="1"/>
  <c r="Q187" i="25"/>
  <c r="R187" i="25" s="1"/>
  <c r="T187" i="25" s="1"/>
  <c r="H187" i="25"/>
  <c r="J187" i="25" s="1"/>
  <c r="J254" i="21"/>
  <c r="G194" i="25"/>
  <c r="I253" i="21"/>
  <c r="B193" i="25"/>
  <c r="I255" i="21"/>
  <c r="B195" i="25"/>
  <c r="J249" i="21"/>
  <c r="G189" i="25"/>
  <c r="I248" i="21"/>
  <c r="B188" i="25"/>
  <c r="I259" i="21"/>
  <c r="B199" i="25"/>
  <c r="J253" i="21"/>
  <c r="G193" i="25"/>
  <c r="J251" i="21"/>
  <c r="G191" i="25"/>
  <c r="I256" i="21"/>
  <c r="B196" i="25"/>
  <c r="J250" i="21"/>
  <c r="G190" i="25"/>
  <c r="J257" i="21"/>
  <c r="G197" i="25"/>
  <c r="J259" i="21"/>
  <c r="G199" i="25"/>
  <c r="H176" i="25"/>
  <c r="J176" i="25" s="1"/>
  <c r="Q176" i="25"/>
  <c r="R176" i="25" s="1"/>
  <c r="T176" i="25" s="1"/>
  <c r="C180" i="25"/>
  <c r="E180" i="25" s="1"/>
  <c r="L180" i="25"/>
  <c r="M180" i="25" s="1"/>
  <c r="O180" i="25" s="1"/>
  <c r="H186" i="25"/>
  <c r="J186" i="25" s="1"/>
  <c r="Q186" i="25"/>
  <c r="R186" i="25" s="1"/>
  <c r="T186" i="25" s="1"/>
  <c r="C178" i="25"/>
  <c r="E178" i="25" s="1"/>
  <c r="L178" i="25"/>
  <c r="M178" i="25" s="1"/>
  <c r="O178" i="25" s="1"/>
  <c r="Q184" i="25"/>
  <c r="R184" i="25" s="1"/>
  <c r="T184" i="25" s="1"/>
  <c r="H184" i="25"/>
  <c r="J184" i="25" s="1"/>
  <c r="C177" i="25"/>
  <c r="E177" i="25" s="1"/>
  <c r="L177" i="25"/>
  <c r="M177" i="25" s="1"/>
  <c r="O177" i="25" s="1"/>
  <c r="H180" i="25"/>
  <c r="J180" i="25" s="1"/>
  <c r="Q180" i="25"/>
  <c r="R180" i="25" s="1"/>
  <c r="T180" i="25" s="1"/>
  <c r="C186" i="25"/>
  <c r="E186" i="25" s="1"/>
  <c r="L186" i="25"/>
  <c r="M186" i="25" s="1"/>
  <c r="O186" i="25" s="1"/>
  <c r="C182" i="25"/>
  <c r="E182" i="25" s="1"/>
  <c r="L182" i="25"/>
  <c r="M182" i="25" s="1"/>
  <c r="O182" i="25" s="1"/>
  <c r="I257" i="21"/>
  <c r="B197" i="25"/>
  <c r="Q183" i="25"/>
  <c r="R183" i="25" s="1"/>
  <c r="T183" i="25" s="1"/>
  <c r="H183" i="25"/>
  <c r="J183" i="25" s="1"/>
  <c r="C179" i="25"/>
  <c r="E179" i="25" s="1"/>
  <c r="L179" i="25"/>
  <c r="M179" i="25" s="1"/>
  <c r="O179" i="25" s="1"/>
  <c r="J248" i="21"/>
  <c r="G188" i="25"/>
  <c r="I252" i="21"/>
  <c r="B192" i="25"/>
  <c r="J258" i="21"/>
  <c r="G198" i="25"/>
  <c r="I250" i="21"/>
  <c r="B190" i="25"/>
  <c r="J256" i="21"/>
  <c r="G196" i="25"/>
  <c r="I249" i="21"/>
  <c r="B189" i="25"/>
  <c r="J252" i="21"/>
  <c r="G192" i="25"/>
  <c r="I258" i="21"/>
  <c r="B198" i="25"/>
  <c r="I254" i="21"/>
  <c r="B194" i="25"/>
  <c r="C185" i="25"/>
  <c r="E185" i="25" s="1"/>
  <c r="L185" i="25"/>
  <c r="M185" i="25" s="1"/>
  <c r="O185" i="25" s="1"/>
  <c r="J255" i="21"/>
  <c r="G195" i="25"/>
  <c r="I251" i="21"/>
  <c r="B191" i="25"/>
  <c r="Q182" i="24"/>
  <c r="R182" i="24" s="1"/>
  <c r="T182" i="24" s="1"/>
  <c r="H182" i="24"/>
  <c r="J182" i="24" s="1"/>
  <c r="C180" i="24"/>
  <c r="E180" i="24" s="1"/>
  <c r="L180" i="24"/>
  <c r="M180" i="24" s="1"/>
  <c r="O180" i="24" s="1"/>
  <c r="Q176" i="24"/>
  <c r="R176" i="24" s="1"/>
  <c r="T176" i="24" s="1"/>
  <c r="H176" i="24"/>
  <c r="J176" i="24" s="1"/>
  <c r="C178" i="24"/>
  <c r="E178" i="24" s="1"/>
  <c r="L178" i="24"/>
  <c r="M178" i="24" s="1"/>
  <c r="O178" i="24" s="1"/>
  <c r="Q178" i="24"/>
  <c r="R178" i="24" s="1"/>
  <c r="T178" i="24" s="1"/>
  <c r="H178" i="24"/>
  <c r="J178" i="24" s="1"/>
  <c r="C182" i="24"/>
  <c r="E182" i="24" s="1"/>
  <c r="L182" i="24"/>
  <c r="M182" i="24" s="1"/>
  <c r="O182" i="24" s="1"/>
  <c r="H177" i="24"/>
  <c r="J177" i="24" s="1"/>
  <c r="Q177" i="24"/>
  <c r="R177" i="24" s="1"/>
  <c r="T177" i="24" s="1"/>
  <c r="C177" i="24"/>
  <c r="E177" i="24" s="1"/>
  <c r="L177" i="24"/>
  <c r="M177" i="24" s="1"/>
  <c r="O177" i="24" s="1"/>
  <c r="C183" i="24"/>
  <c r="E183" i="24" s="1"/>
  <c r="L183" i="24"/>
  <c r="M183" i="24" s="1"/>
  <c r="O183" i="24" s="1"/>
  <c r="Q186" i="24"/>
  <c r="R186" i="24" s="1"/>
  <c r="T186" i="24" s="1"/>
  <c r="H186" i="24"/>
  <c r="J186" i="24" s="1"/>
  <c r="C176" i="24"/>
  <c r="E176" i="24" s="1"/>
  <c r="L176" i="24"/>
  <c r="M176" i="24" s="1"/>
  <c r="O176" i="24" s="1"/>
  <c r="C181" i="24"/>
  <c r="E181" i="24" s="1"/>
  <c r="L181" i="24"/>
  <c r="M181" i="24" s="1"/>
  <c r="O181" i="24" s="1"/>
  <c r="J254" i="20"/>
  <c r="G194" i="24"/>
  <c r="I252" i="20"/>
  <c r="B192" i="24"/>
  <c r="J248" i="20"/>
  <c r="G188" i="24"/>
  <c r="I250" i="20"/>
  <c r="B190" i="24"/>
  <c r="J250" i="20"/>
  <c r="G190" i="24"/>
  <c r="I254" i="20"/>
  <c r="B194" i="24"/>
  <c r="J249" i="20"/>
  <c r="G189" i="24"/>
  <c r="I249" i="20"/>
  <c r="B189" i="24"/>
  <c r="I255" i="20"/>
  <c r="B195" i="24"/>
  <c r="J258" i="20"/>
  <c r="G198" i="24"/>
  <c r="I248" i="20"/>
  <c r="B188" i="24"/>
  <c r="I253" i="20"/>
  <c r="B193" i="24"/>
  <c r="C186" i="24"/>
  <c r="E186" i="24" s="1"/>
  <c r="L186" i="24"/>
  <c r="M186" i="24" s="1"/>
  <c r="O186" i="24" s="1"/>
  <c r="H187" i="24"/>
  <c r="J187" i="24" s="1"/>
  <c r="Q187" i="24"/>
  <c r="R187" i="24" s="1"/>
  <c r="T187" i="24" s="1"/>
  <c r="C179" i="24"/>
  <c r="E179" i="24" s="1"/>
  <c r="L179" i="24"/>
  <c r="M179" i="24" s="1"/>
  <c r="O179" i="24" s="1"/>
  <c r="L184" i="24"/>
  <c r="M184" i="24" s="1"/>
  <c r="O184" i="24" s="1"/>
  <c r="C184" i="24"/>
  <c r="E184" i="24" s="1"/>
  <c r="C187" i="24"/>
  <c r="E187" i="24" s="1"/>
  <c r="L187" i="24"/>
  <c r="M187" i="24" s="1"/>
  <c r="O187" i="24" s="1"/>
  <c r="H183" i="24"/>
  <c r="J183" i="24" s="1"/>
  <c r="Q183" i="24"/>
  <c r="R183" i="24" s="1"/>
  <c r="T183" i="24" s="1"/>
  <c r="H185" i="24"/>
  <c r="J185" i="24" s="1"/>
  <c r="Q185" i="24"/>
  <c r="R185" i="24" s="1"/>
  <c r="T185" i="24" s="1"/>
  <c r="H181" i="24"/>
  <c r="J181" i="24" s="1"/>
  <c r="Q181" i="24"/>
  <c r="R181" i="24" s="1"/>
  <c r="T181" i="24" s="1"/>
  <c r="Q180" i="24"/>
  <c r="R180" i="24" s="1"/>
  <c r="T180" i="24" s="1"/>
  <c r="H180" i="24"/>
  <c r="J180" i="24" s="1"/>
  <c r="H179" i="24"/>
  <c r="J179" i="24" s="1"/>
  <c r="Q179" i="24"/>
  <c r="R179" i="24" s="1"/>
  <c r="T179" i="24" s="1"/>
  <c r="Q184" i="24"/>
  <c r="R184" i="24" s="1"/>
  <c r="T184" i="24" s="1"/>
  <c r="H184" i="24"/>
  <c r="J184" i="24" s="1"/>
  <c r="C185" i="24"/>
  <c r="E185" i="24" s="1"/>
  <c r="L185" i="24"/>
  <c r="M185" i="24" s="1"/>
  <c r="O185" i="24" s="1"/>
  <c r="I258" i="20"/>
  <c r="B198" i="24"/>
  <c r="J259" i="20"/>
  <c r="G199" i="24"/>
  <c r="I251" i="20"/>
  <c r="B191" i="24"/>
  <c r="I256" i="20"/>
  <c r="B196" i="24"/>
  <c r="I259" i="20"/>
  <c r="B199" i="24"/>
  <c r="J255" i="20"/>
  <c r="G195" i="24"/>
  <c r="J257" i="20"/>
  <c r="G197" i="24"/>
  <c r="J253" i="20"/>
  <c r="G193" i="24"/>
  <c r="J252" i="20"/>
  <c r="G192" i="24"/>
  <c r="J251" i="20"/>
  <c r="G191" i="24"/>
  <c r="J256" i="20"/>
  <c r="G196" i="24"/>
  <c r="I257" i="20"/>
  <c r="B197" i="24"/>
  <c r="Q170" i="9"/>
  <c r="R170" i="9" s="1"/>
  <c r="T170" i="9" s="1"/>
  <c r="H170" i="9"/>
  <c r="J170" i="9" s="1"/>
  <c r="Q175" i="9"/>
  <c r="R175" i="9" s="1"/>
  <c r="T175" i="9" s="1"/>
  <c r="H175" i="9"/>
  <c r="J175" i="9" s="1"/>
  <c r="L165" i="9"/>
  <c r="M165" i="9" s="1"/>
  <c r="O165" i="9" s="1"/>
  <c r="C165" i="9"/>
  <c r="E165" i="9" s="1"/>
  <c r="Q174" i="9"/>
  <c r="R174" i="9" s="1"/>
  <c r="T174" i="9" s="1"/>
  <c r="H174" i="9"/>
  <c r="J174" i="9" s="1"/>
  <c r="Q166" i="9"/>
  <c r="R166" i="9" s="1"/>
  <c r="T166" i="9" s="1"/>
  <c r="H166" i="9"/>
  <c r="J166" i="9" s="1"/>
  <c r="L167" i="9"/>
  <c r="M167" i="9" s="1"/>
  <c r="O167" i="9" s="1"/>
  <c r="C167" i="9"/>
  <c r="E167" i="9" s="1"/>
  <c r="L171" i="9"/>
  <c r="M171" i="9" s="1"/>
  <c r="O171" i="9" s="1"/>
  <c r="C171" i="9"/>
  <c r="E171" i="9" s="1"/>
  <c r="Q169" i="9"/>
  <c r="R169" i="9" s="1"/>
  <c r="T169" i="9" s="1"/>
  <c r="H169" i="9"/>
  <c r="J169" i="9" s="1"/>
  <c r="Q165" i="9"/>
  <c r="R165" i="9" s="1"/>
  <c r="T165" i="9" s="1"/>
  <c r="H165" i="9"/>
  <c r="J165" i="9" s="1"/>
  <c r="L166" i="9"/>
  <c r="M166" i="9" s="1"/>
  <c r="O166" i="9" s="1"/>
  <c r="C166" i="9"/>
  <c r="E166" i="9" s="1"/>
  <c r="L168" i="9"/>
  <c r="M168" i="9" s="1"/>
  <c r="O168" i="9" s="1"/>
  <c r="C168" i="9"/>
  <c r="E168" i="9" s="1"/>
  <c r="Q167" i="9"/>
  <c r="R167" i="9" s="1"/>
  <c r="T167" i="9" s="1"/>
  <c r="H167" i="9"/>
  <c r="J167" i="9" s="1"/>
  <c r="Q168" i="9"/>
  <c r="R168" i="9" s="1"/>
  <c r="T168" i="9" s="1"/>
  <c r="H168" i="9"/>
  <c r="J168" i="9" s="1"/>
  <c r="L172" i="9"/>
  <c r="M172" i="9" s="1"/>
  <c r="O172" i="9" s="1"/>
  <c r="C172" i="9"/>
  <c r="E172" i="9" s="1"/>
  <c r="Q164" i="9"/>
  <c r="R164" i="9" s="1"/>
  <c r="T164" i="9" s="1"/>
  <c r="H164" i="9"/>
  <c r="J164" i="9" s="1"/>
  <c r="L173" i="9"/>
  <c r="M173" i="9" s="1"/>
  <c r="O173" i="9" s="1"/>
  <c r="C173" i="9"/>
  <c r="E173" i="9" s="1"/>
  <c r="L175" i="9"/>
  <c r="M175" i="9" s="1"/>
  <c r="O175" i="9" s="1"/>
  <c r="C175" i="9"/>
  <c r="E175" i="9" s="1"/>
  <c r="Q171" i="9"/>
  <c r="R171" i="9" s="1"/>
  <c r="T171" i="9" s="1"/>
  <c r="H171" i="9"/>
  <c r="J171" i="9" s="1"/>
  <c r="L169" i="9"/>
  <c r="M169" i="9" s="1"/>
  <c r="O169" i="9" s="1"/>
  <c r="C169" i="9"/>
  <c r="E169" i="9" s="1"/>
  <c r="L174" i="9"/>
  <c r="M174" i="9" s="1"/>
  <c r="O174" i="9" s="1"/>
  <c r="C174" i="9"/>
  <c r="E174" i="9" s="1"/>
  <c r="L164" i="9"/>
  <c r="M164" i="9" s="1"/>
  <c r="O164" i="9" s="1"/>
  <c r="C164" i="9"/>
  <c r="E164" i="9" s="1"/>
  <c r="Q172" i="9"/>
  <c r="R172" i="9" s="1"/>
  <c r="T172" i="9" s="1"/>
  <c r="H172" i="9"/>
  <c r="J172" i="9" s="1"/>
  <c r="L170" i="9"/>
  <c r="M170" i="9" s="1"/>
  <c r="O170" i="9" s="1"/>
  <c r="C170" i="9"/>
  <c r="E170" i="9" s="1"/>
  <c r="Q173" i="9"/>
  <c r="R173" i="9" s="1"/>
  <c r="T173" i="9" s="1"/>
  <c r="H173" i="9"/>
  <c r="J173" i="9" s="1"/>
  <c r="D268" i="20"/>
  <c r="C256" i="20"/>
  <c r="C254" i="22"/>
  <c r="D266" i="22"/>
  <c r="D254" i="21"/>
  <c r="C242" i="21"/>
  <c r="C277" i="21"/>
  <c r="D289" i="21"/>
  <c r="D256" i="22"/>
  <c r="C244" i="22"/>
  <c r="D315" i="22"/>
  <c r="C303" i="22"/>
  <c r="D260" i="21"/>
  <c r="C248" i="21"/>
  <c r="D250" i="21"/>
  <c r="C238" i="21"/>
  <c r="C246" i="21"/>
  <c r="D258" i="21"/>
  <c r="D260" i="22"/>
  <c r="C248" i="22"/>
  <c r="D307" i="22"/>
  <c r="C295" i="22"/>
  <c r="C258" i="20"/>
  <c r="D270" i="20"/>
  <c r="D269" i="22"/>
  <c r="C257" i="22"/>
  <c r="D271" i="20"/>
  <c r="C259" i="20"/>
  <c r="D264" i="20"/>
  <c r="C252" i="20"/>
  <c r="D260" i="20"/>
  <c r="C248" i="20"/>
  <c r="C250" i="22"/>
  <c r="D262" i="22"/>
  <c r="D267" i="20"/>
  <c r="C255" i="20"/>
  <c r="D311" i="22"/>
  <c r="C299" i="22"/>
  <c r="C259" i="21"/>
  <c r="D271" i="21"/>
  <c r="C249" i="20"/>
  <c r="D261" i="20"/>
  <c r="D293" i="21"/>
  <c r="C281" i="21"/>
  <c r="C254" i="20"/>
  <c r="D266" i="20"/>
  <c r="D252" i="22"/>
  <c r="C240" i="22"/>
  <c r="C258" i="22"/>
  <c r="D270" i="22"/>
  <c r="D269" i="20"/>
  <c r="C257" i="20"/>
  <c r="C253" i="20"/>
  <c r="D265" i="20"/>
  <c r="D273" i="22"/>
  <c r="C261" i="22"/>
  <c r="D263" i="20"/>
  <c r="C251" i="20"/>
  <c r="D268" i="21"/>
  <c r="C256" i="21"/>
  <c r="C255" i="21"/>
  <c r="D267" i="21"/>
  <c r="C285" i="21"/>
  <c r="D297" i="21"/>
  <c r="D264" i="21"/>
  <c r="C252" i="21"/>
  <c r="D277" i="22"/>
  <c r="C265" i="22"/>
  <c r="C251" i="21"/>
  <c r="D263" i="21"/>
  <c r="C250" i="20"/>
  <c r="D262" i="20"/>
  <c r="J262" i="22" l="1"/>
  <c r="G202" i="9"/>
  <c r="I265" i="22"/>
  <c r="B205" i="9"/>
  <c r="I263" i="22"/>
  <c r="B203" i="9"/>
  <c r="I271" i="22"/>
  <c r="B211" i="9"/>
  <c r="J266" i="22"/>
  <c r="G206" i="9"/>
  <c r="J270" i="22"/>
  <c r="G210" i="9"/>
  <c r="I261" i="22"/>
  <c r="B201" i="9"/>
  <c r="J265" i="22"/>
  <c r="G205" i="9"/>
  <c r="J264" i="22"/>
  <c r="G204" i="9"/>
  <c r="J269" i="22"/>
  <c r="G209" i="9"/>
  <c r="I262" i="22"/>
  <c r="B202" i="9"/>
  <c r="J263" i="22"/>
  <c r="G203" i="9"/>
  <c r="I264" i="22"/>
  <c r="B204" i="9"/>
  <c r="J268" i="22"/>
  <c r="G208" i="9"/>
  <c r="I267" i="22"/>
  <c r="B207" i="9"/>
  <c r="I269" i="22"/>
  <c r="B209" i="9"/>
  <c r="I270" i="22"/>
  <c r="B210" i="9"/>
  <c r="J271" i="22"/>
  <c r="G211" i="9"/>
  <c r="J261" i="22"/>
  <c r="G201" i="9"/>
  <c r="I268" i="22"/>
  <c r="B208" i="9"/>
  <c r="J267" i="22"/>
  <c r="G207" i="9"/>
  <c r="J260" i="22"/>
  <c r="G200" i="9"/>
  <c r="I260" i="22"/>
  <c r="B200" i="9"/>
  <c r="I266" i="22"/>
  <c r="B206" i="9"/>
  <c r="C191" i="25"/>
  <c r="E191" i="25" s="1"/>
  <c r="L191" i="25"/>
  <c r="M191" i="25" s="1"/>
  <c r="O191" i="25" s="1"/>
  <c r="C198" i="25"/>
  <c r="E198" i="25" s="1"/>
  <c r="L198" i="25"/>
  <c r="M198" i="25" s="1"/>
  <c r="O198" i="25" s="1"/>
  <c r="C189" i="25"/>
  <c r="E189" i="25" s="1"/>
  <c r="L189" i="25"/>
  <c r="M189" i="25" s="1"/>
  <c r="O189" i="25" s="1"/>
  <c r="C190" i="25"/>
  <c r="E190" i="25" s="1"/>
  <c r="L190" i="25"/>
  <c r="M190" i="25" s="1"/>
  <c r="O190" i="25" s="1"/>
  <c r="C192" i="25"/>
  <c r="E192" i="25" s="1"/>
  <c r="L192" i="25"/>
  <c r="M192" i="25" s="1"/>
  <c r="O192" i="25" s="1"/>
  <c r="L197" i="25"/>
  <c r="M197" i="25" s="1"/>
  <c r="O197" i="25" s="1"/>
  <c r="C197" i="25"/>
  <c r="E197" i="25" s="1"/>
  <c r="Q199" i="25"/>
  <c r="R199" i="25" s="1"/>
  <c r="T199" i="25" s="1"/>
  <c r="H199" i="25"/>
  <c r="J199" i="25" s="1"/>
  <c r="H190" i="25"/>
  <c r="J190" i="25" s="1"/>
  <c r="Q190" i="25"/>
  <c r="R190" i="25" s="1"/>
  <c r="T190" i="25" s="1"/>
  <c r="H191" i="25"/>
  <c r="J191" i="25" s="1"/>
  <c r="Q191" i="25"/>
  <c r="R191" i="25" s="1"/>
  <c r="T191" i="25" s="1"/>
  <c r="L199" i="25"/>
  <c r="M199" i="25" s="1"/>
  <c r="O199" i="25" s="1"/>
  <c r="C199" i="25"/>
  <c r="E199" i="25" s="1"/>
  <c r="Q189" i="25"/>
  <c r="R189" i="25" s="1"/>
  <c r="T189" i="25" s="1"/>
  <c r="H189" i="25"/>
  <c r="J189" i="25" s="1"/>
  <c r="C193" i="25"/>
  <c r="E193" i="25" s="1"/>
  <c r="L193" i="25"/>
  <c r="M193" i="25" s="1"/>
  <c r="O193" i="25" s="1"/>
  <c r="I263" i="21"/>
  <c r="B203" i="25"/>
  <c r="I270" i="21"/>
  <c r="B210" i="25"/>
  <c r="I261" i="21"/>
  <c r="B201" i="25"/>
  <c r="I262" i="21"/>
  <c r="B202" i="25"/>
  <c r="I264" i="21"/>
  <c r="B204" i="25"/>
  <c r="I269" i="21"/>
  <c r="B209" i="25"/>
  <c r="J271" i="21"/>
  <c r="G211" i="25"/>
  <c r="J262" i="21"/>
  <c r="G202" i="25"/>
  <c r="J263" i="21"/>
  <c r="G203" i="25"/>
  <c r="I271" i="21"/>
  <c r="B211" i="25"/>
  <c r="J261" i="21"/>
  <c r="G201" i="25"/>
  <c r="I265" i="21"/>
  <c r="B205" i="25"/>
  <c r="H195" i="25"/>
  <c r="J195" i="25" s="1"/>
  <c r="Q195" i="25"/>
  <c r="R195" i="25" s="1"/>
  <c r="T195" i="25" s="1"/>
  <c r="C194" i="25"/>
  <c r="E194" i="25" s="1"/>
  <c r="L194" i="25"/>
  <c r="M194" i="25" s="1"/>
  <c r="O194" i="25" s="1"/>
  <c r="H192" i="25"/>
  <c r="J192" i="25" s="1"/>
  <c r="Q192" i="25"/>
  <c r="R192" i="25" s="1"/>
  <c r="T192" i="25" s="1"/>
  <c r="H196" i="25"/>
  <c r="J196" i="25" s="1"/>
  <c r="Q196" i="25"/>
  <c r="R196" i="25" s="1"/>
  <c r="T196" i="25" s="1"/>
  <c r="H198" i="25"/>
  <c r="J198" i="25" s="1"/>
  <c r="Q198" i="25"/>
  <c r="R198" i="25" s="1"/>
  <c r="T198" i="25" s="1"/>
  <c r="H188" i="25"/>
  <c r="J188" i="25" s="1"/>
  <c r="Q188" i="25"/>
  <c r="R188" i="25" s="1"/>
  <c r="T188" i="25" s="1"/>
  <c r="Q197" i="25"/>
  <c r="R197" i="25" s="1"/>
  <c r="T197" i="25" s="1"/>
  <c r="H197" i="25"/>
  <c r="J197" i="25" s="1"/>
  <c r="C196" i="25"/>
  <c r="E196" i="25" s="1"/>
  <c r="L196" i="25"/>
  <c r="M196" i="25" s="1"/>
  <c r="O196" i="25" s="1"/>
  <c r="H193" i="25"/>
  <c r="J193" i="25" s="1"/>
  <c r="Q193" i="25"/>
  <c r="R193" i="25" s="1"/>
  <c r="T193" i="25" s="1"/>
  <c r="C188" i="25"/>
  <c r="E188" i="25" s="1"/>
  <c r="L188" i="25"/>
  <c r="M188" i="25" s="1"/>
  <c r="O188" i="25" s="1"/>
  <c r="L195" i="25"/>
  <c r="M195" i="25" s="1"/>
  <c r="O195" i="25" s="1"/>
  <c r="C195" i="25"/>
  <c r="E195" i="25" s="1"/>
  <c r="H194" i="25"/>
  <c r="J194" i="25" s="1"/>
  <c r="Q194" i="25"/>
  <c r="R194" i="25" s="1"/>
  <c r="T194" i="25" s="1"/>
  <c r="J267" i="21"/>
  <c r="G207" i="25"/>
  <c r="I266" i="21"/>
  <c r="B206" i="25"/>
  <c r="J264" i="21"/>
  <c r="G204" i="25"/>
  <c r="J268" i="21"/>
  <c r="G208" i="25"/>
  <c r="J270" i="21"/>
  <c r="G210" i="25"/>
  <c r="J260" i="21"/>
  <c r="G200" i="25"/>
  <c r="J269" i="21"/>
  <c r="G209" i="25"/>
  <c r="I268" i="21"/>
  <c r="B208" i="25"/>
  <c r="J265" i="21"/>
  <c r="G205" i="25"/>
  <c r="I260" i="21"/>
  <c r="B200" i="25"/>
  <c r="I267" i="21"/>
  <c r="B207" i="25"/>
  <c r="J266" i="21"/>
  <c r="G206" i="25"/>
  <c r="C197" i="24"/>
  <c r="E197" i="24" s="1"/>
  <c r="L197" i="24"/>
  <c r="M197" i="24" s="1"/>
  <c r="O197" i="24" s="1"/>
  <c r="Q191" i="24"/>
  <c r="R191" i="24" s="1"/>
  <c r="T191" i="24" s="1"/>
  <c r="H191" i="24"/>
  <c r="J191" i="24" s="1"/>
  <c r="Q193" i="24"/>
  <c r="R193" i="24" s="1"/>
  <c r="T193" i="24" s="1"/>
  <c r="H193" i="24"/>
  <c r="J193" i="24" s="1"/>
  <c r="H195" i="24"/>
  <c r="J195" i="24" s="1"/>
  <c r="Q195" i="24"/>
  <c r="R195" i="24" s="1"/>
  <c r="T195" i="24" s="1"/>
  <c r="C196" i="24"/>
  <c r="E196" i="24" s="1"/>
  <c r="L196" i="24"/>
  <c r="M196" i="24" s="1"/>
  <c r="O196" i="24" s="1"/>
  <c r="H199" i="24"/>
  <c r="J199" i="24" s="1"/>
  <c r="Q199" i="24"/>
  <c r="R199" i="24" s="1"/>
  <c r="T199" i="24" s="1"/>
  <c r="C193" i="24"/>
  <c r="E193" i="24" s="1"/>
  <c r="L193" i="24"/>
  <c r="M193" i="24" s="1"/>
  <c r="O193" i="24" s="1"/>
  <c r="Q198" i="24"/>
  <c r="R198" i="24" s="1"/>
  <c r="T198" i="24" s="1"/>
  <c r="H198" i="24"/>
  <c r="J198" i="24" s="1"/>
  <c r="C189" i="24"/>
  <c r="E189" i="24" s="1"/>
  <c r="L189" i="24"/>
  <c r="M189" i="24" s="1"/>
  <c r="O189" i="24" s="1"/>
  <c r="C194" i="24"/>
  <c r="E194" i="24" s="1"/>
  <c r="L194" i="24"/>
  <c r="M194" i="24" s="1"/>
  <c r="O194" i="24" s="1"/>
  <c r="C190" i="24"/>
  <c r="E190" i="24" s="1"/>
  <c r="L190" i="24"/>
  <c r="M190" i="24" s="1"/>
  <c r="O190" i="24" s="1"/>
  <c r="C192" i="24"/>
  <c r="E192" i="24" s="1"/>
  <c r="L192" i="24"/>
  <c r="M192" i="24" s="1"/>
  <c r="O192" i="24" s="1"/>
  <c r="I269" i="20"/>
  <c r="B209" i="24"/>
  <c r="J263" i="20"/>
  <c r="G203" i="24"/>
  <c r="J265" i="20"/>
  <c r="G205" i="24"/>
  <c r="J267" i="20"/>
  <c r="G207" i="24"/>
  <c r="I268" i="20"/>
  <c r="B208" i="24"/>
  <c r="J271" i="20"/>
  <c r="G211" i="24"/>
  <c r="I265" i="20"/>
  <c r="B205" i="24"/>
  <c r="J270" i="20"/>
  <c r="G210" i="24"/>
  <c r="I261" i="20"/>
  <c r="B201" i="24"/>
  <c r="I266" i="20"/>
  <c r="B206" i="24"/>
  <c r="I262" i="20"/>
  <c r="B202" i="24"/>
  <c r="I264" i="20"/>
  <c r="B204" i="24"/>
  <c r="Q196" i="24"/>
  <c r="R196" i="24" s="1"/>
  <c r="T196" i="24" s="1"/>
  <c r="H196" i="24"/>
  <c r="J196" i="24" s="1"/>
  <c r="H197" i="24"/>
  <c r="J197" i="24" s="1"/>
  <c r="Q197" i="24"/>
  <c r="R197" i="24" s="1"/>
  <c r="T197" i="24" s="1"/>
  <c r="C199" i="24"/>
  <c r="E199" i="24" s="1"/>
  <c r="L199" i="24"/>
  <c r="M199" i="24" s="1"/>
  <c r="O199" i="24" s="1"/>
  <c r="C191" i="24"/>
  <c r="E191" i="24" s="1"/>
  <c r="L191" i="24"/>
  <c r="M191" i="24" s="1"/>
  <c r="O191" i="24" s="1"/>
  <c r="C198" i="24"/>
  <c r="E198" i="24" s="1"/>
  <c r="L198" i="24"/>
  <c r="M198" i="24" s="1"/>
  <c r="O198" i="24" s="1"/>
  <c r="C188" i="24"/>
  <c r="E188" i="24" s="1"/>
  <c r="L188" i="24"/>
  <c r="M188" i="24" s="1"/>
  <c r="O188" i="24" s="1"/>
  <c r="C195" i="24"/>
  <c r="E195" i="24" s="1"/>
  <c r="L195" i="24"/>
  <c r="M195" i="24" s="1"/>
  <c r="O195" i="24" s="1"/>
  <c r="H189" i="24"/>
  <c r="J189" i="24" s="1"/>
  <c r="Q189" i="24"/>
  <c r="R189" i="24" s="1"/>
  <c r="T189" i="24" s="1"/>
  <c r="Q190" i="24"/>
  <c r="R190" i="24" s="1"/>
  <c r="T190" i="24" s="1"/>
  <c r="H190" i="24"/>
  <c r="J190" i="24" s="1"/>
  <c r="Q188" i="24"/>
  <c r="R188" i="24" s="1"/>
  <c r="T188" i="24" s="1"/>
  <c r="H188" i="24"/>
  <c r="J188" i="24" s="1"/>
  <c r="Q194" i="24"/>
  <c r="R194" i="24" s="1"/>
  <c r="T194" i="24" s="1"/>
  <c r="H194" i="24"/>
  <c r="J194" i="24" s="1"/>
  <c r="Q192" i="24"/>
  <c r="R192" i="24" s="1"/>
  <c r="T192" i="24" s="1"/>
  <c r="H192" i="24"/>
  <c r="J192" i="24" s="1"/>
  <c r="J268" i="20"/>
  <c r="G208" i="24"/>
  <c r="J264" i="20"/>
  <c r="G204" i="24"/>
  <c r="J269" i="20"/>
  <c r="G209" i="24"/>
  <c r="I271" i="20"/>
  <c r="B211" i="24"/>
  <c r="I263" i="20"/>
  <c r="B203" i="24"/>
  <c r="I270" i="20"/>
  <c r="B210" i="24"/>
  <c r="I260" i="20"/>
  <c r="B200" i="24"/>
  <c r="I267" i="20"/>
  <c r="B207" i="24"/>
  <c r="J261" i="20"/>
  <c r="G201" i="24"/>
  <c r="J262" i="20"/>
  <c r="G202" i="24"/>
  <c r="J260" i="20"/>
  <c r="G200" i="24"/>
  <c r="J266" i="20"/>
  <c r="G206" i="24"/>
  <c r="L181" i="9"/>
  <c r="M181" i="9" s="1"/>
  <c r="O181" i="9" s="1"/>
  <c r="C181" i="9"/>
  <c r="E181" i="9" s="1"/>
  <c r="L179" i="9"/>
  <c r="M179" i="9" s="1"/>
  <c r="O179" i="9" s="1"/>
  <c r="C179" i="9"/>
  <c r="E179" i="9" s="1"/>
  <c r="Q186" i="9"/>
  <c r="R186" i="9" s="1"/>
  <c r="T186" i="9" s="1"/>
  <c r="H186" i="9"/>
  <c r="J186" i="9" s="1"/>
  <c r="Q185" i="9"/>
  <c r="R185" i="9" s="1"/>
  <c r="T185" i="9" s="1"/>
  <c r="H185" i="9"/>
  <c r="J185" i="9" s="1"/>
  <c r="L182" i="9"/>
  <c r="M182" i="9" s="1"/>
  <c r="O182" i="9" s="1"/>
  <c r="C182" i="9"/>
  <c r="E182" i="9" s="1"/>
  <c r="L176" i="9"/>
  <c r="M176" i="9" s="1"/>
  <c r="O176" i="9" s="1"/>
  <c r="C176" i="9"/>
  <c r="E176" i="9" s="1"/>
  <c r="Q176" i="9"/>
  <c r="R176" i="9" s="1"/>
  <c r="T176" i="9" s="1"/>
  <c r="H176" i="9"/>
  <c r="J176" i="9" s="1"/>
  <c r="Q179" i="9"/>
  <c r="R179" i="9" s="1"/>
  <c r="T179" i="9" s="1"/>
  <c r="H179" i="9"/>
  <c r="J179" i="9" s="1"/>
  <c r="L184" i="9"/>
  <c r="M184" i="9" s="1"/>
  <c r="O184" i="9" s="1"/>
  <c r="C184" i="9"/>
  <c r="E184" i="9" s="1"/>
  <c r="Q181" i="9"/>
  <c r="R181" i="9" s="1"/>
  <c r="T181" i="9" s="1"/>
  <c r="H181" i="9"/>
  <c r="J181" i="9" s="1"/>
  <c r="L186" i="9"/>
  <c r="M186" i="9" s="1"/>
  <c r="O186" i="9" s="1"/>
  <c r="C186" i="9"/>
  <c r="E186" i="9" s="1"/>
  <c r="L187" i="9"/>
  <c r="M187" i="9" s="1"/>
  <c r="O187" i="9" s="1"/>
  <c r="C187" i="9"/>
  <c r="E187" i="9" s="1"/>
  <c r="Q180" i="9"/>
  <c r="R180" i="9" s="1"/>
  <c r="T180" i="9" s="1"/>
  <c r="H180" i="9"/>
  <c r="J180" i="9" s="1"/>
  <c r="L183" i="9"/>
  <c r="M183" i="9" s="1"/>
  <c r="O183" i="9" s="1"/>
  <c r="C183" i="9"/>
  <c r="E183" i="9" s="1"/>
  <c r="Q178" i="9"/>
  <c r="R178" i="9" s="1"/>
  <c r="T178" i="9" s="1"/>
  <c r="H178" i="9"/>
  <c r="J178" i="9" s="1"/>
  <c r="L177" i="9"/>
  <c r="M177" i="9" s="1"/>
  <c r="O177" i="9" s="1"/>
  <c r="C177" i="9"/>
  <c r="E177" i="9" s="1"/>
  <c r="Q187" i="9"/>
  <c r="R187" i="9" s="1"/>
  <c r="T187" i="9" s="1"/>
  <c r="H187" i="9"/>
  <c r="J187" i="9" s="1"/>
  <c r="Q184" i="9"/>
  <c r="R184" i="9" s="1"/>
  <c r="T184" i="9" s="1"/>
  <c r="H184" i="9"/>
  <c r="J184" i="9" s="1"/>
  <c r="Q182" i="9"/>
  <c r="R182" i="9" s="1"/>
  <c r="T182" i="9" s="1"/>
  <c r="H182" i="9"/>
  <c r="J182" i="9" s="1"/>
  <c r="Q183" i="9"/>
  <c r="R183" i="9" s="1"/>
  <c r="T183" i="9" s="1"/>
  <c r="H183" i="9"/>
  <c r="J183" i="9" s="1"/>
  <c r="L185" i="9"/>
  <c r="M185" i="9" s="1"/>
  <c r="O185" i="9" s="1"/>
  <c r="C185" i="9"/>
  <c r="E185" i="9" s="1"/>
  <c r="L180" i="9"/>
  <c r="M180" i="9" s="1"/>
  <c r="O180" i="9" s="1"/>
  <c r="C180" i="9"/>
  <c r="E180" i="9" s="1"/>
  <c r="L178" i="9"/>
  <c r="M178" i="9" s="1"/>
  <c r="O178" i="9" s="1"/>
  <c r="C178" i="9"/>
  <c r="E178" i="9" s="1"/>
  <c r="Q177" i="9"/>
  <c r="R177" i="9" s="1"/>
  <c r="T177" i="9" s="1"/>
  <c r="H177" i="9"/>
  <c r="J177" i="9" s="1"/>
  <c r="C297" i="21"/>
  <c r="D309" i="21"/>
  <c r="D282" i="22"/>
  <c r="C270" i="22"/>
  <c r="D289" i="22"/>
  <c r="C277" i="22"/>
  <c r="D285" i="22"/>
  <c r="C273" i="22"/>
  <c r="D264" i="22"/>
  <c r="C252" i="22"/>
  <c r="D273" i="20"/>
  <c r="C261" i="20"/>
  <c r="D279" i="20"/>
  <c r="C267" i="20"/>
  <c r="D272" i="20"/>
  <c r="C260" i="20"/>
  <c r="D270" i="21"/>
  <c r="C258" i="21"/>
  <c r="D301" i="21"/>
  <c r="C289" i="21"/>
  <c r="C254" i="21"/>
  <c r="D266" i="21"/>
  <c r="C263" i="21"/>
  <c r="D275" i="21"/>
  <c r="D275" i="20"/>
  <c r="C263" i="20"/>
  <c r="D319" i="22"/>
  <c r="C307" i="22"/>
  <c r="D268" i="22"/>
  <c r="C256" i="22"/>
  <c r="D280" i="21"/>
  <c r="C268" i="21"/>
  <c r="D277" i="20"/>
  <c r="C265" i="20"/>
  <c r="C266" i="20"/>
  <c r="D278" i="20"/>
  <c r="C271" i="21"/>
  <c r="D283" i="21"/>
  <c r="D281" i="22"/>
  <c r="C269" i="22"/>
  <c r="D262" i="21"/>
  <c r="C250" i="21"/>
  <c r="D327" i="22"/>
  <c r="C315" i="22"/>
  <c r="C266" i="22"/>
  <c r="D278" i="22"/>
  <c r="C262" i="22"/>
  <c r="D274" i="22"/>
  <c r="D272" i="22"/>
  <c r="C260" i="22"/>
  <c r="D272" i="21"/>
  <c r="C260" i="21"/>
  <c r="C262" i="20"/>
  <c r="D274" i="20"/>
  <c r="D276" i="21"/>
  <c r="C264" i="21"/>
  <c r="C267" i="21"/>
  <c r="D279" i="21"/>
  <c r="D281" i="20"/>
  <c r="C269" i="20"/>
  <c r="D305" i="21"/>
  <c r="C293" i="21"/>
  <c r="D323" i="22"/>
  <c r="C311" i="22"/>
  <c r="D276" i="20"/>
  <c r="C264" i="20"/>
  <c r="D283" i="20"/>
  <c r="C271" i="20"/>
  <c r="C270" i="20"/>
  <c r="D282" i="20"/>
  <c r="D280" i="20"/>
  <c r="C268" i="20"/>
  <c r="I278" i="22" l="1"/>
  <c r="B218" i="9"/>
  <c r="J272" i="22"/>
  <c r="G212" i="9"/>
  <c r="I280" i="22"/>
  <c r="B220" i="9"/>
  <c r="J283" i="22"/>
  <c r="G223" i="9"/>
  <c r="I281" i="22"/>
  <c r="B221" i="9"/>
  <c r="J280" i="22"/>
  <c r="G220" i="9"/>
  <c r="J275" i="22"/>
  <c r="G215" i="9"/>
  <c r="J281" i="22"/>
  <c r="G221" i="9"/>
  <c r="J277" i="22"/>
  <c r="G217" i="9"/>
  <c r="J282" i="22"/>
  <c r="G222" i="9"/>
  <c r="I283" i="22"/>
  <c r="B223" i="9"/>
  <c r="I277" i="22"/>
  <c r="B217" i="9"/>
  <c r="I272" i="22"/>
  <c r="B212" i="9"/>
  <c r="J279" i="22"/>
  <c r="G219" i="9"/>
  <c r="J273" i="22"/>
  <c r="G213" i="9"/>
  <c r="I282" i="22"/>
  <c r="B222" i="9"/>
  <c r="I279" i="22"/>
  <c r="B219" i="9"/>
  <c r="I276" i="22"/>
  <c r="B216" i="9"/>
  <c r="I274" i="22"/>
  <c r="B214" i="9"/>
  <c r="J276" i="22"/>
  <c r="G216" i="9"/>
  <c r="I273" i="22"/>
  <c r="B213" i="9"/>
  <c r="J278" i="22"/>
  <c r="G218" i="9"/>
  <c r="I275" i="22"/>
  <c r="B215" i="9"/>
  <c r="J274" i="22"/>
  <c r="G214" i="9"/>
  <c r="J277" i="21"/>
  <c r="G217" i="25"/>
  <c r="Q206" i="25"/>
  <c r="R206" i="25" s="1"/>
  <c r="T206" i="25" s="1"/>
  <c r="H206" i="25"/>
  <c r="J206" i="25" s="1"/>
  <c r="C200" i="25"/>
  <c r="E200" i="25" s="1"/>
  <c r="L200" i="25"/>
  <c r="M200" i="25" s="1"/>
  <c r="O200" i="25" s="1"/>
  <c r="C208" i="25"/>
  <c r="E208" i="25" s="1"/>
  <c r="L208" i="25"/>
  <c r="M208" i="25" s="1"/>
  <c r="O208" i="25" s="1"/>
  <c r="H200" i="25"/>
  <c r="J200" i="25" s="1"/>
  <c r="Q200" i="25"/>
  <c r="R200" i="25" s="1"/>
  <c r="T200" i="25" s="1"/>
  <c r="H208" i="25"/>
  <c r="J208" i="25" s="1"/>
  <c r="Q208" i="25"/>
  <c r="R208" i="25" s="1"/>
  <c r="T208" i="25" s="1"/>
  <c r="C206" i="25"/>
  <c r="E206" i="25" s="1"/>
  <c r="L206" i="25"/>
  <c r="M206" i="25" s="1"/>
  <c r="O206" i="25" s="1"/>
  <c r="C205" i="25"/>
  <c r="E205" i="25" s="1"/>
  <c r="L205" i="25"/>
  <c r="M205" i="25" s="1"/>
  <c r="O205" i="25" s="1"/>
  <c r="C211" i="25"/>
  <c r="E211" i="25" s="1"/>
  <c r="L211" i="25"/>
  <c r="M211" i="25" s="1"/>
  <c r="O211" i="25" s="1"/>
  <c r="H202" i="25"/>
  <c r="J202" i="25" s="1"/>
  <c r="Q202" i="25"/>
  <c r="R202" i="25" s="1"/>
  <c r="T202" i="25" s="1"/>
  <c r="C209" i="25"/>
  <c r="E209" i="25" s="1"/>
  <c r="L209" i="25"/>
  <c r="M209" i="25" s="1"/>
  <c r="O209" i="25" s="1"/>
  <c r="C202" i="25"/>
  <c r="E202" i="25" s="1"/>
  <c r="L202" i="25"/>
  <c r="M202" i="25" s="1"/>
  <c r="O202" i="25" s="1"/>
  <c r="C210" i="25"/>
  <c r="E210" i="25" s="1"/>
  <c r="L210" i="25"/>
  <c r="M210" i="25" s="1"/>
  <c r="O210" i="25" s="1"/>
  <c r="J278" i="21"/>
  <c r="G218" i="25"/>
  <c r="I272" i="21"/>
  <c r="B212" i="25"/>
  <c r="J272" i="21"/>
  <c r="G212" i="25"/>
  <c r="J280" i="21"/>
  <c r="G220" i="25"/>
  <c r="I278" i="21"/>
  <c r="B218" i="25"/>
  <c r="I277" i="21"/>
  <c r="B217" i="25"/>
  <c r="I283" i="21"/>
  <c r="B223" i="25"/>
  <c r="J274" i="21"/>
  <c r="G214" i="25"/>
  <c r="I281" i="21"/>
  <c r="B221" i="25"/>
  <c r="I274" i="21"/>
  <c r="B214" i="25"/>
  <c r="I282" i="21"/>
  <c r="B222" i="25"/>
  <c r="I280" i="21"/>
  <c r="B220" i="25"/>
  <c r="C207" i="25"/>
  <c r="E207" i="25" s="1"/>
  <c r="L207" i="25"/>
  <c r="M207" i="25" s="1"/>
  <c r="O207" i="25" s="1"/>
  <c r="H205" i="25"/>
  <c r="J205" i="25" s="1"/>
  <c r="Q205" i="25"/>
  <c r="R205" i="25" s="1"/>
  <c r="T205" i="25" s="1"/>
  <c r="H209" i="25"/>
  <c r="J209" i="25" s="1"/>
  <c r="Q209" i="25"/>
  <c r="R209" i="25" s="1"/>
  <c r="T209" i="25" s="1"/>
  <c r="Q210" i="25"/>
  <c r="R210" i="25" s="1"/>
  <c r="T210" i="25" s="1"/>
  <c r="H210" i="25"/>
  <c r="J210" i="25" s="1"/>
  <c r="H204" i="25"/>
  <c r="J204" i="25" s="1"/>
  <c r="Q204" i="25"/>
  <c r="R204" i="25" s="1"/>
  <c r="T204" i="25" s="1"/>
  <c r="Q207" i="25"/>
  <c r="R207" i="25" s="1"/>
  <c r="T207" i="25" s="1"/>
  <c r="H207" i="25"/>
  <c r="J207" i="25" s="1"/>
  <c r="Q201" i="25"/>
  <c r="R201" i="25" s="1"/>
  <c r="T201" i="25" s="1"/>
  <c r="H201" i="25"/>
  <c r="J201" i="25" s="1"/>
  <c r="Q203" i="25"/>
  <c r="R203" i="25" s="1"/>
  <c r="T203" i="25" s="1"/>
  <c r="H203" i="25"/>
  <c r="J203" i="25" s="1"/>
  <c r="Q211" i="25"/>
  <c r="R211" i="25" s="1"/>
  <c r="T211" i="25" s="1"/>
  <c r="H211" i="25"/>
  <c r="J211" i="25" s="1"/>
  <c r="C204" i="25"/>
  <c r="E204" i="25" s="1"/>
  <c r="L204" i="25"/>
  <c r="M204" i="25" s="1"/>
  <c r="O204" i="25" s="1"/>
  <c r="L201" i="25"/>
  <c r="M201" i="25" s="1"/>
  <c r="O201" i="25" s="1"/>
  <c r="C201" i="25"/>
  <c r="E201" i="25" s="1"/>
  <c r="L203" i="25"/>
  <c r="M203" i="25" s="1"/>
  <c r="O203" i="25" s="1"/>
  <c r="C203" i="25"/>
  <c r="E203" i="25" s="1"/>
  <c r="I279" i="21"/>
  <c r="B219" i="25"/>
  <c r="J281" i="21"/>
  <c r="G221" i="25"/>
  <c r="J282" i="21"/>
  <c r="G222" i="25"/>
  <c r="G216" i="25"/>
  <c r="J276" i="21"/>
  <c r="J279" i="21"/>
  <c r="G219" i="25"/>
  <c r="J273" i="21"/>
  <c r="G213" i="25"/>
  <c r="J275" i="21"/>
  <c r="G215" i="25"/>
  <c r="J283" i="21"/>
  <c r="G223" i="25"/>
  <c r="I276" i="21"/>
  <c r="B216" i="25"/>
  <c r="I273" i="21"/>
  <c r="B213" i="25"/>
  <c r="I275" i="21"/>
  <c r="B215" i="25"/>
  <c r="Q206" i="24"/>
  <c r="R206" i="24" s="1"/>
  <c r="T206" i="24" s="1"/>
  <c r="H206" i="24"/>
  <c r="J206" i="24" s="1"/>
  <c r="Q202" i="24"/>
  <c r="R202" i="24" s="1"/>
  <c r="T202" i="24" s="1"/>
  <c r="H202" i="24"/>
  <c r="J202" i="24" s="1"/>
  <c r="C207" i="24"/>
  <c r="E207" i="24" s="1"/>
  <c r="L207" i="24"/>
  <c r="M207" i="24" s="1"/>
  <c r="O207" i="24" s="1"/>
  <c r="C210" i="24"/>
  <c r="E210" i="24" s="1"/>
  <c r="L210" i="24"/>
  <c r="M210" i="24" s="1"/>
  <c r="O210" i="24" s="1"/>
  <c r="C211" i="24"/>
  <c r="E211" i="24" s="1"/>
  <c r="L211" i="24"/>
  <c r="M211" i="24" s="1"/>
  <c r="O211" i="24" s="1"/>
  <c r="Q204" i="24"/>
  <c r="R204" i="24" s="1"/>
  <c r="T204" i="24" s="1"/>
  <c r="H204" i="24"/>
  <c r="J204" i="24" s="1"/>
  <c r="C204" i="24"/>
  <c r="E204" i="24" s="1"/>
  <c r="L204" i="24"/>
  <c r="M204" i="24" s="1"/>
  <c r="O204" i="24" s="1"/>
  <c r="C206" i="24"/>
  <c r="E206" i="24" s="1"/>
  <c r="L206" i="24"/>
  <c r="M206" i="24" s="1"/>
  <c r="O206" i="24" s="1"/>
  <c r="Q210" i="24"/>
  <c r="R210" i="24" s="1"/>
  <c r="T210" i="24" s="1"/>
  <c r="H210" i="24"/>
  <c r="J210" i="24" s="1"/>
  <c r="H211" i="24"/>
  <c r="J211" i="24" s="1"/>
  <c r="Q211" i="24"/>
  <c r="R211" i="24" s="1"/>
  <c r="T211" i="24" s="1"/>
  <c r="H207" i="24"/>
  <c r="J207" i="24" s="1"/>
  <c r="Q207" i="24"/>
  <c r="R207" i="24" s="1"/>
  <c r="T207" i="24" s="1"/>
  <c r="Q203" i="24"/>
  <c r="R203" i="24" s="1"/>
  <c r="T203" i="24" s="1"/>
  <c r="H203" i="24"/>
  <c r="J203" i="24" s="1"/>
  <c r="J278" i="20"/>
  <c r="G218" i="24"/>
  <c r="J274" i="20"/>
  <c r="G214" i="24"/>
  <c r="I279" i="20"/>
  <c r="B219" i="24"/>
  <c r="I282" i="20"/>
  <c r="B222" i="24"/>
  <c r="I283" i="20"/>
  <c r="B223" i="24"/>
  <c r="J276" i="20"/>
  <c r="G216" i="24"/>
  <c r="I276" i="20"/>
  <c r="B216" i="24"/>
  <c r="I278" i="20"/>
  <c r="B218" i="24"/>
  <c r="J282" i="20"/>
  <c r="G222" i="24"/>
  <c r="J283" i="20"/>
  <c r="G223" i="24"/>
  <c r="J279" i="20"/>
  <c r="G219" i="24"/>
  <c r="J275" i="20"/>
  <c r="G215" i="24"/>
  <c r="Q200" i="24"/>
  <c r="R200" i="24" s="1"/>
  <c r="T200" i="24" s="1"/>
  <c r="H200" i="24"/>
  <c r="J200" i="24" s="1"/>
  <c r="H201" i="24"/>
  <c r="J201" i="24" s="1"/>
  <c r="Q201" i="24"/>
  <c r="R201" i="24" s="1"/>
  <c r="T201" i="24" s="1"/>
  <c r="C200" i="24"/>
  <c r="E200" i="24" s="1"/>
  <c r="L200" i="24"/>
  <c r="M200" i="24" s="1"/>
  <c r="O200" i="24" s="1"/>
  <c r="C203" i="24"/>
  <c r="E203" i="24" s="1"/>
  <c r="L203" i="24"/>
  <c r="M203" i="24" s="1"/>
  <c r="O203" i="24" s="1"/>
  <c r="Q209" i="24"/>
  <c r="R209" i="24" s="1"/>
  <c r="T209" i="24" s="1"/>
  <c r="H209" i="24"/>
  <c r="J209" i="24" s="1"/>
  <c r="Q208" i="24"/>
  <c r="R208" i="24" s="1"/>
  <c r="T208" i="24" s="1"/>
  <c r="H208" i="24"/>
  <c r="J208" i="24" s="1"/>
  <c r="C202" i="24"/>
  <c r="E202" i="24" s="1"/>
  <c r="L202" i="24"/>
  <c r="M202" i="24" s="1"/>
  <c r="O202" i="24" s="1"/>
  <c r="C201" i="24"/>
  <c r="E201" i="24" s="1"/>
  <c r="L201" i="24"/>
  <c r="M201" i="24" s="1"/>
  <c r="O201" i="24" s="1"/>
  <c r="C205" i="24"/>
  <c r="E205" i="24" s="1"/>
  <c r="L205" i="24"/>
  <c r="M205" i="24" s="1"/>
  <c r="O205" i="24" s="1"/>
  <c r="C208" i="24"/>
  <c r="E208" i="24" s="1"/>
  <c r="L208" i="24"/>
  <c r="M208" i="24" s="1"/>
  <c r="O208" i="24" s="1"/>
  <c r="H205" i="24"/>
  <c r="J205" i="24" s="1"/>
  <c r="Q205" i="24"/>
  <c r="R205" i="24" s="1"/>
  <c r="T205" i="24" s="1"/>
  <c r="C209" i="24"/>
  <c r="E209" i="24" s="1"/>
  <c r="L209" i="24"/>
  <c r="M209" i="24" s="1"/>
  <c r="O209" i="24" s="1"/>
  <c r="J272" i="20"/>
  <c r="G212" i="24"/>
  <c r="J273" i="20"/>
  <c r="G213" i="24"/>
  <c r="I272" i="20"/>
  <c r="B212" i="24"/>
  <c r="I275" i="20"/>
  <c r="B215" i="24"/>
  <c r="J281" i="20"/>
  <c r="G221" i="24"/>
  <c r="J280" i="20"/>
  <c r="G220" i="24"/>
  <c r="I274" i="20"/>
  <c r="B214" i="24"/>
  <c r="I273" i="20"/>
  <c r="B213" i="24"/>
  <c r="I277" i="20"/>
  <c r="B217" i="24"/>
  <c r="I280" i="20"/>
  <c r="B220" i="24"/>
  <c r="J277" i="20"/>
  <c r="G217" i="24"/>
  <c r="I281" i="20"/>
  <c r="B221" i="24"/>
  <c r="Q196" i="9"/>
  <c r="R196" i="9" s="1"/>
  <c r="T196" i="9" s="1"/>
  <c r="H196" i="9"/>
  <c r="J196" i="9" s="1"/>
  <c r="L195" i="9"/>
  <c r="M195" i="9" s="1"/>
  <c r="O195" i="9" s="1"/>
  <c r="C195" i="9"/>
  <c r="E195" i="9" s="1"/>
  <c r="Q192" i="9"/>
  <c r="R192" i="9" s="1"/>
  <c r="T192" i="9" s="1"/>
  <c r="H192" i="9"/>
  <c r="J192" i="9" s="1"/>
  <c r="L196" i="9"/>
  <c r="M196" i="9" s="1"/>
  <c r="O196" i="9" s="1"/>
  <c r="C196" i="9"/>
  <c r="E196" i="9" s="1"/>
  <c r="L197" i="9"/>
  <c r="M197" i="9" s="1"/>
  <c r="O197" i="9" s="1"/>
  <c r="C197" i="9"/>
  <c r="E197" i="9" s="1"/>
  <c r="L193" i="9"/>
  <c r="M193" i="9" s="1"/>
  <c r="O193" i="9" s="1"/>
  <c r="C193" i="9"/>
  <c r="E193" i="9" s="1"/>
  <c r="Q194" i="9"/>
  <c r="R194" i="9" s="1"/>
  <c r="T194" i="9" s="1"/>
  <c r="H194" i="9"/>
  <c r="J194" i="9" s="1"/>
  <c r="Q190" i="9"/>
  <c r="R190" i="9" s="1"/>
  <c r="T190" i="9" s="1"/>
  <c r="H190" i="9"/>
  <c r="J190" i="9" s="1"/>
  <c r="L199" i="9"/>
  <c r="M199" i="9" s="1"/>
  <c r="O199" i="9" s="1"/>
  <c r="C199" i="9"/>
  <c r="E199" i="9" s="1"/>
  <c r="L188" i="9"/>
  <c r="M188" i="9" s="1"/>
  <c r="O188" i="9" s="1"/>
  <c r="C188" i="9"/>
  <c r="E188" i="9" s="1"/>
  <c r="Q197" i="9"/>
  <c r="R197" i="9" s="1"/>
  <c r="T197" i="9" s="1"/>
  <c r="H197" i="9"/>
  <c r="J197" i="9" s="1"/>
  <c r="L191" i="9"/>
  <c r="M191" i="9" s="1"/>
  <c r="O191" i="9" s="1"/>
  <c r="C191" i="9"/>
  <c r="E191" i="9" s="1"/>
  <c r="Q189" i="9"/>
  <c r="R189" i="9" s="1"/>
  <c r="T189" i="9" s="1"/>
  <c r="H189" i="9"/>
  <c r="J189" i="9" s="1"/>
  <c r="L192" i="9"/>
  <c r="M192" i="9" s="1"/>
  <c r="O192" i="9" s="1"/>
  <c r="C192" i="9"/>
  <c r="E192" i="9" s="1"/>
  <c r="Q199" i="9"/>
  <c r="R199" i="9" s="1"/>
  <c r="T199" i="9" s="1"/>
  <c r="H199" i="9"/>
  <c r="J199" i="9" s="1"/>
  <c r="Q193" i="9"/>
  <c r="R193" i="9" s="1"/>
  <c r="T193" i="9" s="1"/>
  <c r="H193" i="9"/>
  <c r="J193" i="9" s="1"/>
  <c r="Q191" i="9"/>
  <c r="R191" i="9" s="1"/>
  <c r="T191" i="9" s="1"/>
  <c r="H191" i="9"/>
  <c r="J191" i="9" s="1"/>
  <c r="Q195" i="9"/>
  <c r="R195" i="9" s="1"/>
  <c r="T195" i="9" s="1"/>
  <c r="H195" i="9"/>
  <c r="J195" i="9" s="1"/>
  <c r="L189" i="9"/>
  <c r="M189" i="9" s="1"/>
  <c r="O189" i="9" s="1"/>
  <c r="C189" i="9"/>
  <c r="E189" i="9" s="1"/>
  <c r="Q188" i="9"/>
  <c r="R188" i="9" s="1"/>
  <c r="T188" i="9" s="1"/>
  <c r="H188" i="9"/>
  <c r="J188" i="9" s="1"/>
  <c r="L198" i="9"/>
  <c r="M198" i="9" s="1"/>
  <c r="O198" i="9" s="1"/>
  <c r="C198" i="9"/>
  <c r="E198" i="9" s="1"/>
  <c r="L194" i="9"/>
  <c r="M194" i="9" s="1"/>
  <c r="O194" i="9" s="1"/>
  <c r="C194" i="9"/>
  <c r="E194" i="9" s="1"/>
  <c r="Q198" i="9"/>
  <c r="R198" i="9" s="1"/>
  <c r="T198" i="9" s="1"/>
  <c r="H198" i="9"/>
  <c r="J198" i="9" s="1"/>
  <c r="L190" i="9"/>
  <c r="M190" i="9" s="1"/>
  <c r="O190" i="9" s="1"/>
  <c r="C190" i="9"/>
  <c r="E190" i="9" s="1"/>
  <c r="C282" i="20"/>
  <c r="D294" i="20"/>
  <c r="D284" i="22"/>
  <c r="C272" i="22"/>
  <c r="D284" i="20"/>
  <c r="C272" i="20"/>
  <c r="D294" i="22"/>
  <c r="C282" i="22"/>
  <c r="C323" i="22"/>
  <c r="D335" i="22"/>
  <c r="C335" i="22" s="1"/>
  <c r="D290" i="22"/>
  <c r="C278" i="22"/>
  <c r="C283" i="21"/>
  <c r="D295" i="21"/>
  <c r="D292" i="20"/>
  <c r="C280" i="20"/>
  <c r="D295" i="20"/>
  <c r="C283" i="20"/>
  <c r="D293" i="20"/>
  <c r="C281" i="20"/>
  <c r="C279" i="21"/>
  <c r="D291" i="21"/>
  <c r="C327" i="22"/>
  <c r="D339" i="22"/>
  <c r="C339" i="22" s="1"/>
  <c r="D274" i="21"/>
  <c r="C262" i="21"/>
  <c r="D289" i="20"/>
  <c r="C277" i="20"/>
  <c r="D292" i="21"/>
  <c r="C280" i="21"/>
  <c r="C319" i="22"/>
  <c r="D331" i="22"/>
  <c r="C275" i="21"/>
  <c r="D287" i="21"/>
  <c r="D278" i="21"/>
  <c r="C266" i="21"/>
  <c r="D297" i="22"/>
  <c r="C285" i="22"/>
  <c r="D288" i="21"/>
  <c r="C276" i="21"/>
  <c r="C278" i="20"/>
  <c r="D290" i="20"/>
  <c r="D276" i="22"/>
  <c r="C264" i="22"/>
  <c r="C274" i="20"/>
  <c r="D286" i="20"/>
  <c r="C274" i="22"/>
  <c r="D286" i="22"/>
  <c r="D280" i="22"/>
  <c r="C268" i="22"/>
  <c r="D287" i="20"/>
  <c r="C275" i="20"/>
  <c r="D321" i="21"/>
  <c r="C309" i="21"/>
  <c r="D293" i="22"/>
  <c r="C281" i="22"/>
  <c r="D288" i="20"/>
  <c r="C276" i="20"/>
  <c r="D317" i="21"/>
  <c r="C305" i="21"/>
  <c r="D284" i="21"/>
  <c r="C272" i="21"/>
  <c r="D313" i="21"/>
  <c r="C301" i="21"/>
  <c r="D282" i="21"/>
  <c r="C270" i="21"/>
  <c r="D291" i="20"/>
  <c r="C279" i="20"/>
  <c r="D285" i="20"/>
  <c r="C273" i="20"/>
  <c r="C289" i="22"/>
  <c r="D301" i="22"/>
  <c r="J286" i="22" l="1"/>
  <c r="G226" i="9"/>
  <c r="J290" i="22"/>
  <c r="G230" i="9"/>
  <c r="J288" i="22"/>
  <c r="G228" i="9"/>
  <c r="I288" i="22"/>
  <c r="B228" i="9"/>
  <c r="I294" i="22"/>
  <c r="B234" i="9"/>
  <c r="J291" i="22"/>
  <c r="G231" i="9"/>
  <c r="I289" i="22"/>
  <c r="B229" i="9"/>
  <c r="J294" i="22"/>
  <c r="G234" i="9"/>
  <c r="J293" i="22"/>
  <c r="G233" i="9"/>
  <c r="J292" i="22"/>
  <c r="G232" i="9"/>
  <c r="J295" i="22"/>
  <c r="G235" i="9"/>
  <c r="J284" i="22"/>
  <c r="G224" i="9"/>
  <c r="I287" i="22"/>
  <c r="B227" i="9"/>
  <c r="I285" i="22"/>
  <c r="B225" i="9"/>
  <c r="I286" i="22"/>
  <c r="B226" i="9"/>
  <c r="I291" i="22"/>
  <c r="B231" i="9"/>
  <c r="J285" i="22"/>
  <c r="G225" i="9"/>
  <c r="I284" i="22"/>
  <c r="B224" i="9"/>
  <c r="I295" i="22"/>
  <c r="B235" i="9"/>
  <c r="J289" i="22"/>
  <c r="G229" i="9"/>
  <c r="J287" i="22"/>
  <c r="G227" i="9"/>
  <c r="I293" i="22"/>
  <c r="B233" i="9"/>
  <c r="I292" i="22"/>
  <c r="B232" i="9"/>
  <c r="I290" i="22"/>
  <c r="B230" i="9"/>
  <c r="C215" i="25"/>
  <c r="E215" i="25" s="1"/>
  <c r="L215" i="25"/>
  <c r="M215" i="25" s="1"/>
  <c r="O215" i="25" s="1"/>
  <c r="C216" i="25"/>
  <c r="E216" i="25" s="1"/>
  <c r="L216" i="25"/>
  <c r="M216" i="25" s="1"/>
  <c r="O216" i="25" s="1"/>
  <c r="Q215" i="25"/>
  <c r="R215" i="25" s="1"/>
  <c r="T215" i="25" s="1"/>
  <c r="H215" i="25"/>
  <c r="J215" i="25" s="1"/>
  <c r="Q219" i="25"/>
  <c r="R219" i="25" s="1"/>
  <c r="T219" i="25" s="1"/>
  <c r="H219" i="25"/>
  <c r="J219" i="25" s="1"/>
  <c r="Q222" i="25"/>
  <c r="R222" i="25" s="1"/>
  <c r="T222" i="25" s="1"/>
  <c r="H222" i="25"/>
  <c r="J222" i="25" s="1"/>
  <c r="C219" i="25"/>
  <c r="E219" i="25" s="1"/>
  <c r="L219" i="25"/>
  <c r="M219" i="25" s="1"/>
  <c r="O219" i="25" s="1"/>
  <c r="C222" i="25"/>
  <c r="E222" i="25" s="1"/>
  <c r="L222" i="25"/>
  <c r="M222" i="25" s="1"/>
  <c r="O222" i="25" s="1"/>
  <c r="C221" i="25"/>
  <c r="E221" i="25" s="1"/>
  <c r="L221" i="25"/>
  <c r="M221" i="25" s="1"/>
  <c r="O221" i="25" s="1"/>
  <c r="C223" i="25"/>
  <c r="E223" i="25" s="1"/>
  <c r="L223" i="25"/>
  <c r="M223" i="25" s="1"/>
  <c r="O223" i="25" s="1"/>
  <c r="C218" i="25"/>
  <c r="E218" i="25" s="1"/>
  <c r="L218" i="25"/>
  <c r="M218" i="25" s="1"/>
  <c r="O218" i="25" s="1"/>
  <c r="H212" i="25"/>
  <c r="J212" i="25" s="1"/>
  <c r="Q212" i="25"/>
  <c r="R212" i="25" s="1"/>
  <c r="T212" i="25" s="1"/>
  <c r="Q218" i="25"/>
  <c r="R218" i="25" s="1"/>
  <c r="T218" i="25" s="1"/>
  <c r="H218" i="25"/>
  <c r="J218" i="25" s="1"/>
  <c r="I287" i="21"/>
  <c r="B227" i="25"/>
  <c r="I288" i="21"/>
  <c r="B228" i="25"/>
  <c r="J287" i="21"/>
  <c r="G227" i="25"/>
  <c r="J291" i="21"/>
  <c r="G231" i="25"/>
  <c r="J294" i="21"/>
  <c r="G234" i="25"/>
  <c r="I291" i="21"/>
  <c r="B231" i="25"/>
  <c r="I294" i="21"/>
  <c r="B234" i="25"/>
  <c r="I293" i="21"/>
  <c r="B233" i="25"/>
  <c r="I295" i="21"/>
  <c r="B235" i="25"/>
  <c r="I290" i="21"/>
  <c r="B230" i="25"/>
  <c r="J284" i="21"/>
  <c r="G224" i="25"/>
  <c r="J290" i="21"/>
  <c r="G230" i="25"/>
  <c r="C213" i="25"/>
  <c r="E213" i="25" s="1"/>
  <c r="L213" i="25"/>
  <c r="M213" i="25" s="1"/>
  <c r="O213" i="25" s="1"/>
  <c r="Q223" i="25"/>
  <c r="R223" i="25" s="1"/>
  <c r="T223" i="25" s="1"/>
  <c r="H223" i="25"/>
  <c r="J223" i="25" s="1"/>
  <c r="H213" i="25"/>
  <c r="J213" i="25" s="1"/>
  <c r="Q213" i="25"/>
  <c r="R213" i="25" s="1"/>
  <c r="T213" i="25" s="1"/>
  <c r="J288" i="21"/>
  <c r="G228" i="25"/>
  <c r="H221" i="25"/>
  <c r="J221" i="25" s="1"/>
  <c r="Q221" i="25"/>
  <c r="R221" i="25" s="1"/>
  <c r="T221" i="25" s="1"/>
  <c r="C220" i="25"/>
  <c r="E220" i="25" s="1"/>
  <c r="L220" i="25"/>
  <c r="M220" i="25" s="1"/>
  <c r="O220" i="25" s="1"/>
  <c r="C214" i="25"/>
  <c r="E214" i="25" s="1"/>
  <c r="L214" i="25"/>
  <c r="M214" i="25" s="1"/>
  <c r="O214" i="25" s="1"/>
  <c r="Q214" i="25"/>
  <c r="R214" i="25" s="1"/>
  <c r="T214" i="25" s="1"/>
  <c r="H214" i="25"/>
  <c r="J214" i="25" s="1"/>
  <c r="C217" i="25"/>
  <c r="E217" i="25" s="1"/>
  <c r="L217" i="25"/>
  <c r="M217" i="25" s="1"/>
  <c r="O217" i="25" s="1"/>
  <c r="H220" i="25"/>
  <c r="J220" i="25" s="1"/>
  <c r="Q220" i="25"/>
  <c r="R220" i="25" s="1"/>
  <c r="T220" i="25" s="1"/>
  <c r="C212" i="25"/>
  <c r="E212" i="25" s="1"/>
  <c r="L212" i="25"/>
  <c r="M212" i="25" s="1"/>
  <c r="O212" i="25" s="1"/>
  <c r="H217" i="25"/>
  <c r="J217" i="25" s="1"/>
  <c r="Q217" i="25"/>
  <c r="R217" i="25" s="1"/>
  <c r="T217" i="25" s="1"/>
  <c r="I285" i="21"/>
  <c r="B225" i="25"/>
  <c r="J295" i="21"/>
  <c r="G235" i="25"/>
  <c r="J285" i="21"/>
  <c r="G225" i="25"/>
  <c r="Q216" i="25"/>
  <c r="R216" i="25" s="1"/>
  <c r="T216" i="25" s="1"/>
  <c r="H216" i="25"/>
  <c r="J216" i="25" s="1"/>
  <c r="J293" i="21"/>
  <c r="G233" i="25"/>
  <c r="I292" i="21"/>
  <c r="B232" i="25"/>
  <c r="I286" i="21"/>
  <c r="B226" i="25"/>
  <c r="J286" i="21"/>
  <c r="G226" i="25"/>
  <c r="I289" i="21"/>
  <c r="B229" i="25"/>
  <c r="J292" i="21"/>
  <c r="G232" i="25"/>
  <c r="I284" i="21"/>
  <c r="B224" i="25"/>
  <c r="J289" i="21"/>
  <c r="G229" i="25"/>
  <c r="C221" i="24"/>
  <c r="E221" i="24" s="1"/>
  <c r="L221" i="24"/>
  <c r="M221" i="24" s="1"/>
  <c r="O221" i="24" s="1"/>
  <c r="C220" i="24"/>
  <c r="E220" i="24" s="1"/>
  <c r="L220" i="24"/>
  <c r="M220" i="24" s="1"/>
  <c r="O220" i="24" s="1"/>
  <c r="C213" i="24"/>
  <c r="E213" i="24" s="1"/>
  <c r="L213" i="24"/>
  <c r="M213" i="24" s="1"/>
  <c r="O213" i="24" s="1"/>
  <c r="Q220" i="24"/>
  <c r="R220" i="24" s="1"/>
  <c r="T220" i="24" s="1"/>
  <c r="H220" i="24"/>
  <c r="J220" i="24" s="1"/>
  <c r="C215" i="24"/>
  <c r="E215" i="24" s="1"/>
  <c r="L215" i="24"/>
  <c r="M215" i="24" s="1"/>
  <c r="O215" i="24" s="1"/>
  <c r="H213" i="24"/>
  <c r="J213" i="24" s="1"/>
  <c r="Q213" i="24"/>
  <c r="R213" i="24" s="1"/>
  <c r="T213" i="24" s="1"/>
  <c r="H215" i="24"/>
  <c r="J215" i="24" s="1"/>
  <c r="Q215" i="24"/>
  <c r="R215" i="24" s="1"/>
  <c r="T215" i="24" s="1"/>
  <c r="H223" i="24"/>
  <c r="J223" i="24" s="1"/>
  <c r="Q223" i="24"/>
  <c r="R223" i="24" s="1"/>
  <c r="T223" i="24" s="1"/>
  <c r="C218" i="24"/>
  <c r="E218" i="24" s="1"/>
  <c r="L218" i="24"/>
  <c r="M218" i="24" s="1"/>
  <c r="O218" i="24" s="1"/>
  <c r="Q216" i="24"/>
  <c r="R216" i="24" s="1"/>
  <c r="T216" i="24" s="1"/>
  <c r="H216" i="24"/>
  <c r="J216" i="24" s="1"/>
  <c r="C222" i="24"/>
  <c r="E222" i="24" s="1"/>
  <c r="L222" i="24"/>
  <c r="M222" i="24" s="1"/>
  <c r="O222" i="24" s="1"/>
  <c r="Q214" i="24"/>
  <c r="R214" i="24" s="1"/>
  <c r="T214" i="24" s="1"/>
  <c r="H214" i="24"/>
  <c r="J214" i="24" s="1"/>
  <c r="I293" i="20"/>
  <c r="B233" i="24"/>
  <c r="I292" i="20"/>
  <c r="B232" i="24"/>
  <c r="I285" i="20"/>
  <c r="B225" i="24"/>
  <c r="J292" i="20"/>
  <c r="G232" i="24"/>
  <c r="I287" i="20"/>
  <c r="B227" i="24"/>
  <c r="J285" i="20"/>
  <c r="G225" i="24"/>
  <c r="J287" i="20"/>
  <c r="G227" i="24"/>
  <c r="J295" i="20"/>
  <c r="G235" i="24"/>
  <c r="I290" i="20"/>
  <c r="B230" i="24"/>
  <c r="J288" i="20"/>
  <c r="G228" i="24"/>
  <c r="I294" i="20"/>
  <c r="B234" i="24"/>
  <c r="J286" i="20"/>
  <c r="G226" i="24"/>
  <c r="H217" i="24"/>
  <c r="J217" i="24" s="1"/>
  <c r="Q217" i="24"/>
  <c r="R217" i="24" s="1"/>
  <c r="T217" i="24" s="1"/>
  <c r="C217" i="24"/>
  <c r="E217" i="24" s="1"/>
  <c r="L217" i="24"/>
  <c r="M217" i="24" s="1"/>
  <c r="O217" i="24" s="1"/>
  <c r="C214" i="24"/>
  <c r="E214" i="24" s="1"/>
  <c r="L214" i="24"/>
  <c r="M214" i="24" s="1"/>
  <c r="O214" i="24" s="1"/>
  <c r="H221" i="24"/>
  <c r="J221" i="24" s="1"/>
  <c r="Q221" i="24"/>
  <c r="R221" i="24" s="1"/>
  <c r="T221" i="24" s="1"/>
  <c r="C212" i="24"/>
  <c r="E212" i="24" s="1"/>
  <c r="L212" i="24"/>
  <c r="M212" i="24" s="1"/>
  <c r="O212" i="24" s="1"/>
  <c r="Q212" i="24"/>
  <c r="R212" i="24" s="1"/>
  <c r="T212" i="24" s="1"/>
  <c r="H212" i="24"/>
  <c r="J212" i="24" s="1"/>
  <c r="H219" i="24"/>
  <c r="J219" i="24" s="1"/>
  <c r="Q219" i="24"/>
  <c r="R219" i="24" s="1"/>
  <c r="T219" i="24" s="1"/>
  <c r="Q222" i="24"/>
  <c r="R222" i="24" s="1"/>
  <c r="T222" i="24" s="1"/>
  <c r="H222" i="24"/>
  <c r="J222" i="24" s="1"/>
  <c r="C216" i="24"/>
  <c r="E216" i="24" s="1"/>
  <c r="L216" i="24"/>
  <c r="M216" i="24" s="1"/>
  <c r="O216" i="24" s="1"/>
  <c r="C223" i="24"/>
  <c r="E223" i="24" s="1"/>
  <c r="L223" i="24"/>
  <c r="M223" i="24" s="1"/>
  <c r="O223" i="24" s="1"/>
  <c r="C219" i="24"/>
  <c r="E219" i="24" s="1"/>
  <c r="L219" i="24"/>
  <c r="M219" i="24" s="1"/>
  <c r="O219" i="24" s="1"/>
  <c r="Q218" i="24"/>
  <c r="R218" i="24" s="1"/>
  <c r="T218" i="24" s="1"/>
  <c r="H218" i="24"/>
  <c r="J218" i="24" s="1"/>
  <c r="J289" i="20"/>
  <c r="G229" i="24"/>
  <c r="I289" i="20"/>
  <c r="B229" i="24"/>
  <c r="I286" i="20"/>
  <c r="B226" i="24"/>
  <c r="J293" i="20"/>
  <c r="G233" i="24"/>
  <c r="I284" i="20"/>
  <c r="B224" i="24"/>
  <c r="J284" i="20"/>
  <c r="G224" i="24"/>
  <c r="J291" i="20"/>
  <c r="G231" i="24"/>
  <c r="J294" i="20"/>
  <c r="G234" i="24"/>
  <c r="I288" i="20"/>
  <c r="B228" i="24"/>
  <c r="I295" i="20"/>
  <c r="B235" i="24"/>
  <c r="I291" i="20"/>
  <c r="B231" i="24"/>
  <c r="J290" i="20"/>
  <c r="G230" i="24"/>
  <c r="Q207" i="9"/>
  <c r="R207" i="9" s="1"/>
  <c r="T207" i="9" s="1"/>
  <c r="H207" i="9"/>
  <c r="J207" i="9" s="1"/>
  <c r="Q209" i="9"/>
  <c r="R209" i="9" s="1"/>
  <c r="T209" i="9" s="1"/>
  <c r="H209" i="9"/>
  <c r="J209" i="9" s="1"/>
  <c r="L211" i="9"/>
  <c r="M211" i="9" s="1"/>
  <c r="O211" i="9" s="1"/>
  <c r="C211" i="9"/>
  <c r="E211" i="9" s="1"/>
  <c r="Q211" i="9"/>
  <c r="R211" i="9" s="1"/>
  <c r="T211" i="9" s="1"/>
  <c r="H211" i="9"/>
  <c r="J211" i="9" s="1"/>
  <c r="L209" i="9"/>
  <c r="M209" i="9" s="1"/>
  <c r="O209" i="9" s="1"/>
  <c r="C209" i="9"/>
  <c r="E209" i="9" s="1"/>
  <c r="L206" i="9"/>
  <c r="M206" i="9" s="1"/>
  <c r="O206" i="9" s="1"/>
  <c r="C206" i="9"/>
  <c r="E206" i="9" s="1"/>
  <c r="Q200" i="9"/>
  <c r="R200" i="9" s="1"/>
  <c r="T200" i="9" s="1"/>
  <c r="H200" i="9"/>
  <c r="J200" i="9" s="1"/>
  <c r="L201" i="9"/>
  <c r="M201" i="9" s="1"/>
  <c r="O201" i="9" s="1"/>
  <c r="C201" i="9"/>
  <c r="E201" i="9" s="1"/>
  <c r="Q203" i="9"/>
  <c r="R203" i="9" s="1"/>
  <c r="T203" i="9" s="1"/>
  <c r="H203" i="9"/>
  <c r="J203" i="9" s="1"/>
  <c r="L204" i="9"/>
  <c r="M204" i="9" s="1"/>
  <c r="O204" i="9" s="1"/>
  <c r="C204" i="9"/>
  <c r="E204" i="9" s="1"/>
  <c r="Q204" i="9"/>
  <c r="R204" i="9" s="1"/>
  <c r="T204" i="9" s="1"/>
  <c r="H204" i="9"/>
  <c r="J204" i="9" s="1"/>
  <c r="L203" i="9"/>
  <c r="M203" i="9" s="1"/>
  <c r="O203" i="9" s="1"/>
  <c r="C203" i="9"/>
  <c r="E203" i="9" s="1"/>
  <c r="L200" i="9"/>
  <c r="M200" i="9" s="1"/>
  <c r="O200" i="9" s="1"/>
  <c r="C200" i="9"/>
  <c r="E200" i="9" s="1"/>
  <c r="Q202" i="9"/>
  <c r="R202" i="9" s="1"/>
  <c r="T202" i="9" s="1"/>
  <c r="H202" i="9"/>
  <c r="J202" i="9" s="1"/>
  <c r="Q206" i="9"/>
  <c r="R206" i="9" s="1"/>
  <c r="T206" i="9" s="1"/>
  <c r="H206" i="9"/>
  <c r="J206" i="9" s="1"/>
  <c r="L205" i="9"/>
  <c r="M205" i="9" s="1"/>
  <c r="O205" i="9" s="1"/>
  <c r="C205" i="9"/>
  <c r="E205" i="9" s="1"/>
  <c r="Q210" i="9"/>
  <c r="R210" i="9" s="1"/>
  <c r="T210" i="9" s="1"/>
  <c r="H210" i="9"/>
  <c r="J210" i="9" s="1"/>
  <c r="L210" i="9"/>
  <c r="M210" i="9" s="1"/>
  <c r="O210" i="9" s="1"/>
  <c r="C210" i="9"/>
  <c r="E210" i="9" s="1"/>
  <c r="L207" i="9"/>
  <c r="M207" i="9" s="1"/>
  <c r="O207" i="9" s="1"/>
  <c r="C207" i="9"/>
  <c r="E207" i="9" s="1"/>
  <c r="Q208" i="9"/>
  <c r="R208" i="9" s="1"/>
  <c r="T208" i="9" s="1"/>
  <c r="H208" i="9"/>
  <c r="J208" i="9" s="1"/>
  <c r="Q205" i="9"/>
  <c r="R205" i="9" s="1"/>
  <c r="T205" i="9" s="1"/>
  <c r="H205" i="9"/>
  <c r="J205" i="9" s="1"/>
  <c r="Q201" i="9"/>
  <c r="R201" i="9" s="1"/>
  <c r="T201" i="9" s="1"/>
  <c r="H201" i="9"/>
  <c r="J201" i="9" s="1"/>
  <c r="L208" i="9"/>
  <c r="M208" i="9" s="1"/>
  <c r="O208" i="9" s="1"/>
  <c r="C208" i="9"/>
  <c r="E208" i="9" s="1"/>
  <c r="L202" i="9"/>
  <c r="M202" i="9" s="1"/>
  <c r="O202" i="9" s="1"/>
  <c r="C202" i="9"/>
  <c r="E202" i="9" s="1"/>
  <c r="C301" i="22"/>
  <c r="D313" i="22"/>
  <c r="D299" i="20"/>
  <c r="C287" i="20"/>
  <c r="C280" i="22"/>
  <c r="D292" i="22"/>
  <c r="D298" i="22"/>
  <c r="C286" i="22"/>
  <c r="C290" i="20"/>
  <c r="D302" i="20"/>
  <c r="D299" i="21"/>
  <c r="C287" i="21"/>
  <c r="D305" i="20"/>
  <c r="C293" i="20"/>
  <c r="D307" i="20"/>
  <c r="C295" i="20"/>
  <c r="D307" i="21"/>
  <c r="C295" i="21"/>
  <c r="D297" i="20"/>
  <c r="C285" i="20"/>
  <c r="C282" i="21"/>
  <c r="D294" i="21"/>
  <c r="D296" i="21"/>
  <c r="C284" i="21"/>
  <c r="D300" i="20"/>
  <c r="C288" i="20"/>
  <c r="D288" i="22"/>
  <c r="C276" i="22"/>
  <c r="D304" i="21"/>
  <c r="C292" i="21"/>
  <c r="D286" i="21"/>
  <c r="C274" i="21"/>
  <c r="D303" i="21"/>
  <c r="C291" i="21"/>
  <c r="D296" i="20"/>
  <c r="C284" i="20"/>
  <c r="C293" i="22"/>
  <c r="D305" i="22"/>
  <c r="D333" i="21"/>
  <c r="C333" i="21" s="1"/>
  <c r="C321" i="21"/>
  <c r="C286" i="20"/>
  <c r="D298" i="20"/>
  <c r="C297" i="22"/>
  <c r="D309" i="22"/>
  <c r="C278" i="21"/>
  <c r="D290" i="21"/>
  <c r="C331" i="22"/>
  <c r="D343" i="22"/>
  <c r="C343" i="22" s="1"/>
  <c r="D304" i="20"/>
  <c r="C292" i="20"/>
  <c r="C294" i="20"/>
  <c r="D306" i="20"/>
  <c r="D303" i="20"/>
  <c r="C291" i="20"/>
  <c r="C313" i="21"/>
  <c r="D325" i="21"/>
  <c r="D329" i="21"/>
  <c r="C317" i="21"/>
  <c r="D300" i="21"/>
  <c r="C288" i="21"/>
  <c r="D301" i="20"/>
  <c r="C289" i="20"/>
  <c r="D302" i="22"/>
  <c r="C290" i="22"/>
  <c r="D306" i="22"/>
  <c r="C294" i="22"/>
  <c r="C284" i="22"/>
  <c r="D296" i="22"/>
  <c r="I302" i="22" l="1"/>
  <c r="B242" i="9"/>
  <c r="I305" i="22"/>
  <c r="B245" i="9"/>
  <c r="J301" i="22"/>
  <c r="G241" i="9"/>
  <c r="I296" i="22"/>
  <c r="B236" i="9"/>
  <c r="I303" i="22"/>
  <c r="B243" i="9"/>
  <c r="I297" i="22"/>
  <c r="B237" i="9"/>
  <c r="J296" i="22"/>
  <c r="G236" i="9"/>
  <c r="J304" i="22"/>
  <c r="G244" i="9"/>
  <c r="J306" i="22"/>
  <c r="G246" i="9"/>
  <c r="J303" i="22"/>
  <c r="G243" i="9"/>
  <c r="I300" i="22"/>
  <c r="B240" i="9"/>
  <c r="J302" i="22"/>
  <c r="G242" i="9"/>
  <c r="I304" i="22"/>
  <c r="B244" i="9"/>
  <c r="J299" i="22"/>
  <c r="G239" i="9"/>
  <c r="I307" i="22"/>
  <c r="B247" i="9"/>
  <c r="J297" i="22"/>
  <c r="G237" i="9"/>
  <c r="I298" i="22"/>
  <c r="B238" i="9"/>
  <c r="I299" i="22"/>
  <c r="B239" i="9"/>
  <c r="J307" i="22"/>
  <c r="G247" i="9"/>
  <c r="J305" i="22"/>
  <c r="G245" i="9"/>
  <c r="I301" i="22"/>
  <c r="B241" i="9"/>
  <c r="I306" i="22"/>
  <c r="B246" i="9"/>
  <c r="J300" i="22"/>
  <c r="G240" i="9"/>
  <c r="J298" i="22"/>
  <c r="G238" i="9"/>
  <c r="Q229" i="25"/>
  <c r="R229" i="25" s="1"/>
  <c r="T229" i="25" s="1"/>
  <c r="H229" i="25"/>
  <c r="J229" i="25" s="1"/>
  <c r="H232" i="25"/>
  <c r="J232" i="25" s="1"/>
  <c r="Q232" i="25"/>
  <c r="R232" i="25" s="1"/>
  <c r="T232" i="25" s="1"/>
  <c r="Q226" i="25"/>
  <c r="R226" i="25" s="1"/>
  <c r="T226" i="25" s="1"/>
  <c r="H226" i="25"/>
  <c r="J226" i="25" s="1"/>
  <c r="C232" i="25"/>
  <c r="E232" i="25" s="1"/>
  <c r="L232" i="25"/>
  <c r="M232" i="25" s="1"/>
  <c r="O232" i="25" s="1"/>
  <c r="Q235" i="25"/>
  <c r="R235" i="25" s="1"/>
  <c r="T235" i="25" s="1"/>
  <c r="H235" i="25"/>
  <c r="J235" i="25" s="1"/>
  <c r="H228" i="25"/>
  <c r="J228" i="25" s="1"/>
  <c r="Q228" i="25"/>
  <c r="R228" i="25" s="1"/>
  <c r="T228" i="25" s="1"/>
  <c r="H230" i="25"/>
  <c r="J230" i="25" s="1"/>
  <c r="Q230" i="25"/>
  <c r="R230" i="25" s="1"/>
  <c r="T230" i="25" s="1"/>
  <c r="C230" i="25"/>
  <c r="E230" i="25" s="1"/>
  <c r="L230" i="25"/>
  <c r="M230" i="25" s="1"/>
  <c r="O230" i="25" s="1"/>
  <c r="C233" i="25"/>
  <c r="E233" i="25" s="1"/>
  <c r="L233" i="25"/>
  <c r="M233" i="25" s="1"/>
  <c r="O233" i="25" s="1"/>
  <c r="C231" i="25"/>
  <c r="E231" i="25" s="1"/>
  <c r="L231" i="25"/>
  <c r="M231" i="25" s="1"/>
  <c r="O231" i="25" s="1"/>
  <c r="Q231" i="25"/>
  <c r="R231" i="25" s="1"/>
  <c r="T231" i="25" s="1"/>
  <c r="H231" i="25"/>
  <c r="J231" i="25" s="1"/>
  <c r="C228" i="25"/>
  <c r="E228" i="25" s="1"/>
  <c r="L228" i="25"/>
  <c r="M228" i="25" s="1"/>
  <c r="O228" i="25" s="1"/>
  <c r="J301" i="21"/>
  <c r="G241" i="25"/>
  <c r="J304" i="21"/>
  <c r="G244" i="25"/>
  <c r="J298" i="21"/>
  <c r="G238" i="25"/>
  <c r="I304" i="21"/>
  <c r="B244" i="25"/>
  <c r="J307" i="21"/>
  <c r="G247" i="25"/>
  <c r="J300" i="21"/>
  <c r="G240" i="25"/>
  <c r="J302" i="21"/>
  <c r="G242" i="25"/>
  <c r="I302" i="21"/>
  <c r="B242" i="25"/>
  <c r="I305" i="21"/>
  <c r="B245" i="25"/>
  <c r="I303" i="21"/>
  <c r="B243" i="25"/>
  <c r="J303" i="21"/>
  <c r="G243" i="25"/>
  <c r="I300" i="21"/>
  <c r="B240" i="25"/>
  <c r="C224" i="25"/>
  <c r="E224" i="25" s="1"/>
  <c r="L224" i="25"/>
  <c r="M224" i="25" s="1"/>
  <c r="O224" i="25" s="1"/>
  <c r="C229" i="25"/>
  <c r="E229" i="25" s="1"/>
  <c r="L229" i="25"/>
  <c r="M229" i="25" s="1"/>
  <c r="O229" i="25" s="1"/>
  <c r="C226" i="25"/>
  <c r="E226" i="25" s="1"/>
  <c r="L226" i="25"/>
  <c r="M226" i="25" s="1"/>
  <c r="O226" i="25" s="1"/>
  <c r="Q233" i="25"/>
  <c r="R233" i="25" s="1"/>
  <c r="T233" i="25" s="1"/>
  <c r="H233" i="25"/>
  <c r="J233" i="25" s="1"/>
  <c r="H225" i="25"/>
  <c r="J225" i="25" s="1"/>
  <c r="Q225" i="25"/>
  <c r="R225" i="25" s="1"/>
  <c r="T225" i="25" s="1"/>
  <c r="C225" i="25"/>
  <c r="E225" i="25" s="1"/>
  <c r="L225" i="25"/>
  <c r="M225" i="25" s="1"/>
  <c r="O225" i="25" s="1"/>
  <c r="H224" i="25"/>
  <c r="J224" i="25" s="1"/>
  <c r="Q224" i="25"/>
  <c r="R224" i="25" s="1"/>
  <c r="T224" i="25" s="1"/>
  <c r="C235" i="25"/>
  <c r="E235" i="25" s="1"/>
  <c r="L235" i="25"/>
  <c r="M235" i="25" s="1"/>
  <c r="O235" i="25" s="1"/>
  <c r="C234" i="25"/>
  <c r="E234" i="25" s="1"/>
  <c r="L234" i="25"/>
  <c r="M234" i="25" s="1"/>
  <c r="O234" i="25" s="1"/>
  <c r="H234" i="25"/>
  <c r="J234" i="25" s="1"/>
  <c r="Q234" i="25"/>
  <c r="R234" i="25" s="1"/>
  <c r="T234" i="25" s="1"/>
  <c r="Q227" i="25"/>
  <c r="R227" i="25" s="1"/>
  <c r="T227" i="25" s="1"/>
  <c r="H227" i="25"/>
  <c r="J227" i="25" s="1"/>
  <c r="C227" i="25"/>
  <c r="E227" i="25" s="1"/>
  <c r="L227" i="25"/>
  <c r="M227" i="25" s="1"/>
  <c r="O227" i="25" s="1"/>
  <c r="I296" i="21"/>
  <c r="B236" i="25"/>
  <c r="I301" i="21"/>
  <c r="B241" i="25"/>
  <c r="I298" i="21"/>
  <c r="B238" i="25"/>
  <c r="J305" i="21"/>
  <c r="G245" i="25"/>
  <c r="J297" i="21"/>
  <c r="G237" i="25"/>
  <c r="I297" i="21"/>
  <c r="B237" i="25"/>
  <c r="J296" i="21"/>
  <c r="G236" i="25"/>
  <c r="I307" i="21"/>
  <c r="B247" i="25"/>
  <c r="I306" i="21"/>
  <c r="B246" i="25"/>
  <c r="J306" i="21"/>
  <c r="G246" i="25"/>
  <c r="J299" i="21"/>
  <c r="G239" i="25"/>
  <c r="I299" i="21"/>
  <c r="B239" i="25"/>
  <c r="Q230" i="24"/>
  <c r="R230" i="24" s="1"/>
  <c r="T230" i="24" s="1"/>
  <c r="H230" i="24"/>
  <c r="J230" i="24" s="1"/>
  <c r="C235" i="24"/>
  <c r="E235" i="24" s="1"/>
  <c r="L235" i="24"/>
  <c r="M235" i="24" s="1"/>
  <c r="O235" i="24" s="1"/>
  <c r="H234" i="24"/>
  <c r="J234" i="24" s="1"/>
  <c r="Q234" i="24"/>
  <c r="R234" i="24" s="1"/>
  <c r="T234" i="24" s="1"/>
  <c r="Q224" i="24"/>
  <c r="R224" i="24" s="1"/>
  <c r="T224" i="24" s="1"/>
  <c r="H224" i="24"/>
  <c r="J224" i="24" s="1"/>
  <c r="Q233" i="24"/>
  <c r="R233" i="24" s="1"/>
  <c r="T233" i="24" s="1"/>
  <c r="H233" i="24"/>
  <c r="J233" i="24" s="1"/>
  <c r="L229" i="24"/>
  <c r="M229" i="24" s="1"/>
  <c r="O229" i="24" s="1"/>
  <c r="C229" i="24"/>
  <c r="E229" i="24" s="1"/>
  <c r="Q226" i="24"/>
  <c r="R226" i="24" s="1"/>
  <c r="T226" i="24" s="1"/>
  <c r="H226" i="24"/>
  <c r="J226" i="24" s="1"/>
  <c r="Q228" i="24"/>
  <c r="R228" i="24" s="1"/>
  <c r="T228" i="24" s="1"/>
  <c r="H228" i="24"/>
  <c r="J228" i="24" s="1"/>
  <c r="H235" i="24"/>
  <c r="J235" i="24" s="1"/>
  <c r="Q235" i="24"/>
  <c r="R235" i="24" s="1"/>
  <c r="T235" i="24" s="1"/>
  <c r="H225" i="24"/>
  <c r="J225" i="24" s="1"/>
  <c r="Q225" i="24"/>
  <c r="R225" i="24" s="1"/>
  <c r="T225" i="24" s="1"/>
  <c r="H232" i="24"/>
  <c r="J232" i="24" s="1"/>
  <c r="Q232" i="24"/>
  <c r="R232" i="24" s="1"/>
  <c r="T232" i="24" s="1"/>
  <c r="C232" i="24"/>
  <c r="E232" i="24" s="1"/>
  <c r="L232" i="24"/>
  <c r="M232" i="24" s="1"/>
  <c r="O232" i="24" s="1"/>
  <c r="J302" i="20"/>
  <c r="G242" i="24"/>
  <c r="I307" i="20"/>
  <c r="B247" i="24"/>
  <c r="J306" i="20"/>
  <c r="G246" i="24"/>
  <c r="J296" i="20"/>
  <c r="G236" i="24"/>
  <c r="J305" i="20"/>
  <c r="G245" i="24"/>
  <c r="I301" i="20"/>
  <c r="B241" i="24"/>
  <c r="J298" i="20"/>
  <c r="G238" i="24"/>
  <c r="J300" i="20"/>
  <c r="G240" i="24"/>
  <c r="J307" i="20"/>
  <c r="G247" i="24"/>
  <c r="J297" i="20"/>
  <c r="G237" i="24"/>
  <c r="J304" i="20"/>
  <c r="G244" i="24"/>
  <c r="I304" i="20"/>
  <c r="B244" i="24"/>
  <c r="C231" i="24"/>
  <c r="E231" i="24" s="1"/>
  <c r="L231" i="24"/>
  <c r="M231" i="24" s="1"/>
  <c r="O231" i="24" s="1"/>
  <c r="C228" i="24"/>
  <c r="E228" i="24" s="1"/>
  <c r="L228" i="24"/>
  <c r="M228" i="24" s="1"/>
  <c r="O228" i="24" s="1"/>
  <c r="H231" i="24"/>
  <c r="J231" i="24" s="1"/>
  <c r="Q231" i="24"/>
  <c r="R231" i="24" s="1"/>
  <c r="T231" i="24" s="1"/>
  <c r="C224" i="24"/>
  <c r="E224" i="24" s="1"/>
  <c r="L224" i="24"/>
  <c r="M224" i="24" s="1"/>
  <c r="O224" i="24" s="1"/>
  <c r="C226" i="24"/>
  <c r="E226" i="24" s="1"/>
  <c r="L226" i="24"/>
  <c r="M226" i="24" s="1"/>
  <c r="O226" i="24" s="1"/>
  <c r="H229" i="24"/>
  <c r="J229" i="24" s="1"/>
  <c r="Q229" i="24"/>
  <c r="R229" i="24" s="1"/>
  <c r="T229" i="24" s="1"/>
  <c r="C234" i="24"/>
  <c r="E234" i="24" s="1"/>
  <c r="L234" i="24"/>
  <c r="M234" i="24" s="1"/>
  <c r="O234" i="24" s="1"/>
  <c r="L230" i="24"/>
  <c r="M230" i="24" s="1"/>
  <c r="O230" i="24" s="1"/>
  <c r="C230" i="24"/>
  <c r="E230" i="24" s="1"/>
  <c r="H227" i="24"/>
  <c r="J227" i="24" s="1"/>
  <c r="Q227" i="24"/>
  <c r="R227" i="24" s="1"/>
  <c r="T227" i="24" s="1"/>
  <c r="L227" i="24"/>
  <c r="M227" i="24" s="1"/>
  <c r="O227" i="24" s="1"/>
  <c r="C227" i="24"/>
  <c r="E227" i="24" s="1"/>
  <c r="C225" i="24"/>
  <c r="E225" i="24" s="1"/>
  <c r="L225" i="24"/>
  <c r="M225" i="24" s="1"/>
  <c r="O225" i="24" s="1"/>
  <c r="C233" i="24"/>
  <c r="E233" i="24" s="1"/>
  <c r="L233" i="24"/>
  <c r="M233" i="24" s="1"/>
  <c r="O233" i="24" s="1"/>
  <c r="I303" i="20"/>
  <c r="B243" i="24"/>
  <c r="I300" i="20"/>
  <c r="B240" i="24"/>
  <c r="J303" i="20"/>
  <c r="G243" i="24"/>
  <c r="I296" i="20"/>
  <c r="B236" i="24"/>
  <c r="I298" i="20"/>
  <c r="B238" i="24"/>
  <c r="J301" i="20"/>
  <c r="G241" i="24"/>
  <c r="I306" i="20"/>
  <c r="B246" i="24"/>
  <c r="I302" i="20"/>
  <c r="B242" i="24"/>
  <c r="J299" i="20"/>
  <c r="G239" i="24"/>
  <c r="I299" i="20"/>
  <c r="B239" i="24"/>
  <c r="I297" i="20"/>
  <c r="B237" i="24"/>
  <c r="I305" i="20"/>
  <c r="B245" i="24"/>
  <c r="Q220" i="9"/>
  <c r="R220" i="9" s="1"/>
  <c r="T220" i="9" s="1"/>
  <c r="H220" i="9"/>
  <c r="J220" i="9" s="1"/>
  <c r="L222" i="9"/>
  <c r="M222" i="9" s="1"/>
  <c r="O222" i="9" s="1"/>
  <c r="C222" i="9"/>
  <c r="E222" i="9" s="1"/>
  <c r="Q216" i="9"/>
  <c r="R216" i="9" s="1"/>
  <c r="T216" i="9" s="1"/>
  <c r="H216" i="9"/>
  <c r="J216" i="9" s="1"/>
  <c r="L216" i="9"/>
  <c r="M216" i="9" s="1"/>
  <c r="O216" i="9" s="1"/>
  <c r="C216" i="9"/>
  <c r="E216" i="9" s="1"/>
  <c r="L213" i="9"/>
  <c r="M213" i="9" s="1"/>
  <c r="O213" i="9" s="1"/>
  <c r="C213" i="9"/>
  <c r="E213" i="9" s="1"/>
  <c r="L218" i="9"/>
  <c r="M218" i="9" s="1"/>
  <c r="O218" i="9" s="1"/>
  <c r="C218" i="9"/>
  <c r="E218" i="9" s="1"/>
  <c r="L221" i="9"/>
  <c r="M221" i="9" s="1"/>
  <c r="O221" i="9" s="1"/>
  <c r="C221" i="9"/>
  <c r="E221" i="9" s="1"/>
  <c r="L223" i="9"/>
  <c r="M223" i="9" s="1"/>
  <c r="O223" i="9" s="1"/>
  <c r="C223" i="9"/>
  <c r="E223" i="9" s="1"/>
  <c r="Q219" i="9"/>
  <c r="R219" i="9" s="1"/>
  <c r="T219" i="9" s="1"/>
  <c r="H219" i="9"/>
  <c r="J219" i="9" s="1"/>
  <c r="L214" i="9"/>
  <c r="M214" i="9" s="1"/>
  <c r="O214" i="9" s="1"/>
  <c r="C214" i="9"/>
  <c r="E214" i="9" s="1"/>
  <c r="Q214" i="9"/>
  <c r="R214" i="9" s="1"/>
  <c r="T214" i="9" s="1"/>
  <c r="H214" i="9"/>
  <c r="J214" i="9" s="1"/>
  <c r="L215" i="9"/>
  <c r="M215" i="9" s="1"/>
  <c r="O215" i="9" s="1"/>
  <c r="C215" i="9"/>
  <c r="E215" i="9" s="1"/>
  <c r="Q213" i="9"/>
  <c r="R213" i="9" s="1"/>
  <c r="T213" i="9" s="1"/>
  <c r="H213" i="9"/>
  <c r="J213" i="9" s="1"/>
  <c r="L217" i="9"/>
  <c r="M217" i="9" s="1"/>
  <c r="O217" i="9" s="1"/>
  <c r="C217" i="9"/>
  <c r="E217" i="9" s="1"/>
  <c r="L219" i="9"/>
  <c r="M219" i="9" s="1"/>
  <c r="O219" i="9" s="1"/>
  <c r="C219" i="9"/>
  <c r="E219" i="9" s="1"/>
  <c r="Q222" i="9"/>
  <c r="R222" i="9" s="1"/>
  <c r="T222" i="9" s="1"/>
  <c r="H222" i="9"/>
  <c r="J222" i="9" s="1"/>
  <c r="Q215" i="9"/>
  <c r="R215" i="9" s="1"/>
  <c r="T215" i="9" s="1"/>
  <c r="H215" i="9"/>
  <c r="J215" i="9" s="1"/>
  <c r="Q212" i="9"/>
  <c r="R212" i="9" s="1"/>
  <c r="T212" i="9" s="1"/>
  <c r="H212" i="9"/>
  <c r="J212" i="9" s="1"/>
  <c r="Q223" i="9"/>
  <c r="R223" i="9" s="1"/>
  <c r="T223" i="9" s="1"/>
  <c r="H223" i="9"/>
  <c r="J223" i="9" s="1"/>
  <c r="Q221" i="9"/>
  <c r="R221" i="9" s="1"/>
  <c r="T221" i="9" s="1"/>
  <c r="H221" i="9"/>
  <c r="J221" i="9" s="1"/>
  <c r="L220" i="9"/>
  <c r="M220" i="9" s="1"/>
  <c r="O220" i="9" s="1"/>
  <c r="C220" i="9"/>
  <c r="E220" i="9" s="1"/>
  <c r="Q218" i="9"/>
  <c r="R218" i="9" s="1"/>
  <c r="T218" i="9" s="1"/>
  <c r="H218" i="9"/>
  <c r="J218" i="9" s="1"/>
  <c r="L212" i="9"/>
  <c r="M212" i="9" s="1"/>
  <c r="O212" i="9" s="1"/>
  <c r="C212" i="9"/>
  <c r="E212" i="9" s="1"/>
  <c r="Q217" i="9"/>
  <c r="R217" i="9" s="1"/>
  <c r="T217" i="9" s="1"/>
  <c r="H217" i="9"/>
  <c r="J217" i="9" s="1"/>
  <c r="D314" i="22"/>
  <c r="C302" i="22"/>
  <c r="D315" i="20"/>
  <c r="C303" i="20"/>
  <c r="D316" i="20"/>
  <c r="C304" i="20"/>
  <c r="C298" i="20"/>
  <c r="D310" i="20"/>
  <c r="C296" i="21"/>
  <c r="D308" i="21"/>
  <c r="D309" i="20"/>
  <c r="C297" i="20"/>
  <c r="D311" i="21"/>
  <c r="C299" i="21"/>
  <c r="D313" i="20"/>
  <c r="C301" i="20"/>
  <c r="D312" i="21"/>
  <c r="C300" i="21"/>
  <c r="D337" i="21"/>
  <c r="C337" i="21" s="1"/>
  <c r="C325" i="21"/>
  <c r="D298" i="21"/>
  <c r="C286" i="21"/>
  <c r="C288" i="22"/>
  <c r="D300" i="22"/>
  <c r="D306" i="21"/>
  <c r="C294" i="21"/>
  <c r="D319" i="21"/>
  <c r="C307" i="21"/>
  <c r="D317" i="20"/>
  <c r="C305" i="20"/>
  <c r="C302" i="20"/>
  <c r="D314" i="20"/>
  <c r="D318" i="22"/>
  <c r="C306" i="22"/>
  <c r="D341" i="21"/>
  <c r="C341" i="21" s="1"/>
  <c r="C329" i="21"/>
  <c r="C306" i="20"/>
  <c r="D318" i="20"/>
  <c r="C309" i="22"/>
  <c r="D321" i="22"/>
  <c r="D308" i="20"/>
  <c r="C296" i="20"/>
  <c r="D312" i="20"/>
  <c r="C300" i="20"/>
  <c r="D310" i="22"/>
  <c r="C298" i="22"/>
  <c r="D311" i="20"/>
  <c r="C299" i="20"/>
  <c r="D325" i="22"/>
  <c r="C313" i="22"/>
  <c r="C296" i="22"/>
  <c r="D308" i="22"/>
  <c r="D302" i="21"/>
  <c r="C290" i="21"/>
  <c r="C305" i="22"/>
  <c r="D317" i="22"/>
  <c r="D315" i="21"/>
  <c r="C303" i="21"/>
  <c r="D316" i="21"/>
  <c r="C304" i="21"/>
  <c r="D319" i="20"/>
  <c r="C307" i="20"/>
  <c r="C292" i="22"/>
  <c r="D304" i="22"/>
  <c r="J310" i="22" l="1"/>
  <c r="G250" i="9"/>
  <c r="I318" i="22"/>
  <c r="B258" i="9"/>
  <c r="J317" i="22"/>
  <c r="G257" i="9"/>
  <c r="I311" i="22"/>
  <c r="B251" i="9"/>
  <c r="J309" i="22"/>
  <c r="G249" i="9"/>
  <c r="J311" i="22"/>
  <c r="G251" i="9"/>
  <c r="J314" i="22"/>
  <c r="G254" i="9"/>
  <c r="J315" i="22"/>
  <c r="G255" i="9"/>
  <c r="J316" i="22"/>
  <c r="G256" i="9"/>
  <c r="I309" i="22"/>
  <c r="B249" i="9"/>
  <c r="I308" i="22"/>
  <c r="B248" i="9"/>
  <c r="I317" i="22"/>
  <c r="B257" i="9"/>
  <c r="J312" i="22"/>
  <c r="G252" i="9"/>
  <c r="I313" i="22"/>
  <c r="B253" i="9"/>
  <c r="J319" i="22"/>
  <c r="G259" i="9"/>
  <c r="I310" i="22"/>
  <c r="B250" i="9"/>
  <c r="I319" i="22"/>
  <c r="B259" i="9"/>
  <c r="I316" i="22"/>
  <c r="B256" i="9"/>
  <c r="I312" i="22"/>
  <c r="B252" i="9"/>
  <c r="J318" i="22"/>
  <c r="G258" i="9"/>
  <c r="J308" i="22"/>
  <c r="G248" i="9"/>
  <c r="I315" i="22"/>
  <c r="B255" i="9"/>
  <c r="J313" i="22"/>
  <c r="G253" i="9"/>
  <c r="I314" i="22"/>
  <c r="B254" i="9"/>
  <c r="L239" i="25"/>
  <c r="M239" i="25" s="1"/>
  <c r="O239" i="25" s="1"/>
  <c r="C239" i="25"/>
  <c r="E239" i="25" s="1"/>
  <c r="H246" i="25"/>
  <c r="J246" i="25" s="1"/>
  <c r="Q246" i="25"/>
  <c r="R246" i="25" s="1"/>
  <c r="T246" i="25" s="1"/>
  <c r="L247" i="25"/>
  <c r="M247" i="25" s="1"/>
  <c r="O247" i="25" s="1"/>
  <c r="C247" i="25"/>
  <c r="E247" i="25" s="1"/>
  <c r="L237" i="25"/>
  <c r="M237" i="25" s="1"/>
  <c r="O237" i="25" s="1"/>
  <c r="C237" i="25"/>
  <c r="E237" i="25" s="1"/>
  <c r="H245" i="25"/>
  <c r="J245" i="25" s="1"/>
  <c r="Q245" i="25"/>
  <c r="R245" i="25" s="1"/>
  <c r="T245" i="25" s="1"/>
  <c r="L241" i="25"/>
  <c r="M241" i="25" s="1"/>
  <c r="O241" i="25" s="1"/>
  <c r="C241" i="25"/>
  <c r="E241" i="25" s="1"/>
  <c r="L240" i="25"/>
  <c r="M240" i="25" s="1"/>
  <c r="O240" i="25" s="1"/>
  <c r="C240" i="25"/>
  <c r="E240" i="25" s="1"/>
  <c r="L243" i="25"/>
  <c r="M243" i="25" s="1"/>
  <c r="O243" i="25" s="1"/>
  <c r="C243" i="25"/>
  <c r="E243" i="25" s="1"/>
  <c r="L242" i="25"/>
  <c r="M242" i="25" s="1"/>
  <c r="O242" i="25" s="1"/>
  <c r="C242" i="25"/>
  <c r="E242" i="25" s="1"/>
  <c r="Q240" i="25"/>
  <c r="R240" i="25" s="1"/>
  <c r="T240" i="25" s="1"/>
  <c r="H240" i="25"/>
  <c r="J240" i="25" s="1"/>
  <c r="L244" i="25"/>
  <c r="M244" i="25" s="1"/>
  <c r="O244" i="25" s="1"/>
  <c r="C244" i="25"/>
  <c r="E244" i="25" s="1"/>
  <c r="Q244" i="25"/>
  <c r="R244" i="25" s="1"/>
  <c r="T244" i="25" s="1"/>
  <c r="H244" i="25"/>
  <c r="J244" i="25" s="1"/>
  <c r="I311" i="21"/>
  <c r="B251" i="25"/>
  <c r="J318" i="21"/>
  <c r="G258" i="25"/>
  <c r="I319" i="21"/>
  <c r="B259" i="25"/>
  <c r="I309" i="21"/>
  <c r="B249" i="25"/>
  <c r="J317" i="21"/>
  <c r="G257" i="25"/>
  <c r="I313" i="21"/>
  <c r="B253" i="25"/>
  <c r="I312" i="21"/>
  <c r="B252" i="25"/>
  <c r="I315" i="21"/>
  <c r="B255" i="25"/>
  <c r="I314" i="21"/>
  <c r="B254" i="25"/>
  <c r="J312" i="21"/>
  <c r="G252" i="25"/>
  <c r="I316" i="21"/>
  <c r="B256" i="25"/>
  <c r="J316" i="21"/>
  <c r="G256" i="25"/>
  <c r="Q239" i="25"/>
  <c r="R239" i="25" s="1"/>
  <c r="T239" i="25" s="1"/>
  <c r="H239" i="25"/>
  <c r="J239" i="25" s="1"/>
  <c r="L246" i="25"/>
  <c r="M246" i="25" s="1"/>
  <c r="O246" i="25" s="1"/>
  <c r="C246" i="25"/>
  <c r="E246" i="25" s="1"/>
  <c r="H236" i="25"/>
  <c r="J236" i="25" s="1"/>
  <c r="Q236" i="25"/>
  <c r="R236" i="25" s="1"/>
  <c r="T236" i="25" s="1"/>
  <c r="H237" i="25"/>
  <c r="J237" i="25" s="1"/>
  <c r="Q237" i="25"/>
  <c r="R237" i="25" s="1"/>
  <c r="T237" i="25" s="1"/>
  <c r="L238" i="25"/>
  <c r="M238" i="25" s="1"/>
  <c r="O238" i="25" s="1"/>
  <c r="C238" i="25"/>
  <c r="E238" i="25" s="1"/>
  <c r="C236" i="25"/>
  <c r="E236" i="25" s="1"/>
  <c r="L236" i="25"/>
  <c r="M236" i="25" s="1"/>
  <c r="O236" i="25" s="1"/>
  <c r="H243" i="25"/>
  <c r="J243" i="25" s="1"/>
  <c r="Q243" i="25"/>
  <c r="R243" i="25" s="1"/>
  <c r="T243" i="25" s="1"/>
  <c r="L245" i="25"/>
  <c r="M245" i="25" s="1"/>
  <c r="O245" i="25" s="1"/>
  <c r="C245" i="25"/>
  <c r="E245" i="25" s="1"/>
  <c r="Q242" i="25"/>
  <c r="R242" i="25" s="1"/>
  <c r="T242" i="25" s="1"/>
  <c r="H242" i="25"/>
  <c r="J242" i="25" s="1"/>
  <c r="Q247" i="25"/>
  <c r="R247" i="25" s="1"/>
  <c r="T247" i="25" s="1"/>
  <c r="H247" i="25"/>
  <c r="J247" i="25" s="1"/>
  <c r="Q238" i="25"/>
  <c r="R238" i="25" s="1"/>
  <c r="T238" i="25" s="1"/>
  <c r="H238" i="25"/>
  <c r="J238" i="25" s="1"/>
  <c r="Q241" i="25"/>
  <c r="R241" i="25" s="1"/>
  <c r="T241" i="25" s="1"/>
  <c r="H241" i="25"/>
  <c r="J241" i="25" s="1"/>
  <c r="J311" i="21"/>
  <c r="G251" i="25"/>
  <c r="I318" i="21"/>
  <c r="B258" i="25"/>
  <c r="J308" i="21"/>
  <c r="G248" i="25"/>
  <c r="J309" i="21"/>
  <c r="G249" i="25"/>
  <c r="I310" i="21"/>
  <c r="B250" i="25"/>
  <c r="I308" i="21"/>
  <c r="B248" i="25"/>
  <c r="J315" i="21"/>
  <c r="G255" i="25"/>
  <c r="I317" i="21"/>
  <c r="B257" i="25"/>
  <c r="J314" i="21"/>
  <c r="G254" i="25"/>
  <c r="J319" i="21"/>
  <c r="G259" i="25"/>
  <c r="J310" i="21"/>
  <c r="G250" i="25"/>
  <c r="J313" i="21"/>
  <c r="G253" i="25"/>
  <c r="C245" i="24"/>
  <c r="E245" i="24" s="1"/>
  <c r="L245" i="24"/>
  <c r="M245" i="24" s="1"/>
  <c r="O245" i="24" s="1"/>
  <c r="C239" i="24"/>
  <c r="E239" i="24" s="1"/>
  <c r="L239" i="24"/>
  <c r="M239" i="24" s="1"/>
  <c r="O239" i="24" s="1"/>
  <c r="C242" i="24"/>
  <c r="E242" i="24" s="1"/>
  <c r="L242" i="24"/>
  <c r="M242" i="24" s="1"/>
  <c r="O242" i="24" s="1"/>
  <c r="Q241" i="24"/>
  <c r="R241" i="24" s="1"/>
  <c r="T241" i="24" s="1"/>
  <c r="H241" i="24"/>
  <c r="J241" i="24" s="1"/>
  <c r="C236" i="24"/>
  <c r="E236" i="24" s="1"/>
  <c r="L236" i="24"/>
  <c r="M236" i="24" s="1"/>
  <c r="O236" i="24" s="1"/>
  <c r="C240" i="24"/>
  <c r="E240" i="24" s="1"/>
  <c r="L240" i="24"/>
  <c r="M240" i="24" s="1"/>
  <c r="O240" i="24" s="1"/>
  <c r="C244" i="24"/>
  <c r="E244" i="24" s="1"/>
  <c r="L244" i="24"/>
  <c r="M244" i="24" s="1"/>
  <c r="O244" i="24" s="1"/>
  <c r="Q237" i="24"/>
  <c r="R237" i="24" s="1"/>
  <c r="T237" i="24" s="1"/>
  <c r="H237" i="24"/>
  <c r="J237" i="24" s="1"/>
  <c r="Q240" i="24"/>
  <c r="R240" i="24" s="1"/>
  <c r="T240" i="24" s="1"/>
  <c r="H240" i="24"/>
  <c r="J240" i="24" s="1"/>
  <c r="C241" i="24"/>
  <c r="E241" i="24" s="1"/>
  <c r="L241" i="24"/>
  <c r="M241" i="24" s="1"/>
  <c r="O241" i="24" s="1"/>
  <c r="H236" i="24"/>
  <c r="J236" i="24" s="1"/>
  <c r="Q236" i="24"/>
  <c r="R236" i="24" s="1"/>
  <c r="T236" i="24" s="1"/>
  <c r="C247" i="24"/>
  <c r="E247" i="24" s="1"/>
  <c r="L247" i="24"/>
  <c r="M247" i="24" s="1"/>
  <c r="O247" i="24" s="1"/>
  <c r="I317" i="20"/>
  <c r="B257" i="24"/>
  <c r="I311" i="20"/>
  <c r="B251" i="24"/>
  <c r="I314" i="20"/>
  <c r="B254" i="24"/>
  <c r="J313" i="20"/>
  <c r="G253" i="24"/>
  <c r="I308" i="20"/>
  <c r="B248" i="24"/>
  <c r="I312" i="20"/>
  <c r="B252" i="24"/>
  <c r="I316" i="20"/>
  <c r="B256" i="24"/>
  <c r="J309" i="20"/>
  <c r="G249" i="24"/>
  <c r="J312" i="20"/>
  <c r="G252" i="24"/>
  <c r="I313" i="20"/>
  <c r="B253" i="24"/>
  <c r="J308" i="20"/>
  <c r="G248" i="24"/>
  <c r="I319" i="20"/>
  <c r="B259" i="24"/>
  <c r="C237" i="24"/>
  <c r="E237" i="24" s="1"/>
  <c r="L237" i="24"/>
  <c r="M237" i="24" s="1"/>
  <c r="O237" i="24" s="1"/>
  <c r="H239" i="24"/>
  <c r="J239" i="24" s="1"/>
  <c r="Q239" i="24"/>
  <c r="R239" i="24" s="1"/>
  <c r="T239" i="24" s="1"/>
  <c r="C246" i="24"/>
  <c r="E246" i="24" s="1"/>
  <c r="L246" i="24"/>
  <c r="M246" i="24" s="1"/>
  <c r="O246" i="24" s="1"/>
  <c r="C238" i="24"/>
  <c r="E238" i="24" s="1"/>
  <c r="L238" i="24"/>
  <c r="M238" i="24" s="1"/>
  <c r="O238" i="24" s="1"/>
  <c r="H243" i="24"/>
  <c r="J243" i="24" s="1"/>
  <c r="Q243" i="24"/>
  <c r="R243" i="24" s="1"/>
  <c r="T243" i="24" s="1"/>
  <c r="C243" i="24"/>
  <c r="E243" i="24" s="1"/>
  <c r="L243" i="24"/>
  <c r="M243" i="24" s="1"/>
  <c r="O243" i="24" s="1"/>
  <c r="H244" i="24"/>
  <c r="J244" i="24" s="1"/>
  <c r="Q244" i="24"/>
  <c r="R244" i="24" s="1"/>
  <c r="T244" i="24" s="1"/>
  <c r="H247" i="24"/>
  <c r="J247" i="24" s="1"/>
  <c r="Q247" i="24"/>
  <c r="R247" i="24" s="1"/>
  <c r="T247" i="24" s="1"/>
  <c r="H238" i="24"/>
  <c r="J238" i="24" s="1"/>
  <c r="Q238" i="24"/>
  <c r="R238" i="24" s="1"/>
  <c r="T238" i="24" s="1"/>
  <c r="Q245" i="24"/>
  <c r="R245" i="24" s="1"/>
  <c r="T245" i="24" s="1"/>
  <c r="H245" i="24"/>
  <c r="J245" i="24" s="1"/>
  <c r="Q246" i="24"/>
  <c r="R246" i="24" s="1"/>
  <c r="T246" i="24" s="1"/>
  <c r="H246" i="24"/>
  <c r="J246" i="24" s="1"/>
  <c r="H242" i="24"/>
  <c r="J242" i="24" s="1"/>
  <c r="Q242" i="24"/>
  <c r="R242" i="24" s="1"/>
  <c r="T242" i="24" s="1"/>
  <c r="I309" i="20"/>
  <c r="B249" i="24"/>
  <c r="J311" i="20"/>
  <c r="G251" i="24"/>
  <c r="I318" i="20"/>
  <c r="B258" i="24"/>
  <c r="I310" i="20"/>
  <c r="B250" i="24"/>
  <c r="J315" i="20"/>
  <c r="G255" i="24"/>
  <c r="I315" i="20"/>
  <c r="B255" i="24"/>
  <c r="J316" i="20"/>
  <c r="G256" i="24"/>
  <c r="J319" i="20"/>
  <c r="G259" i="24"/>
  <c r="J310" i="20"/>
  <c r="G250" i="24"/>
  <c r="J317" i="20"/>
  <c r="G257" i="24"/>
  <c r="J318" i="20"/>
  <c r="G258" i="24"/>
  <c r="J314" i="20"/>
  <c r="G254" i="24"/>
  <c r="Q233" i="9"/>
  <c r="R233" i="9" s="1"/>
  <c r="T233" i="9" s="1"/>
  <c r="H233" i="9"/>
  <c r="J233" i="9" s="1"/>
  <c r="Q224" i="9"/>
  <c r="R224" i="9" s="1"/>
  <c r="T224" i="9" s="1"/>
  <c r="H224" i="9"/>
  <c r="J224" i="9" s="1"/>
  <c r="Q234" i="9"/>
  <c r="R234" i="9" s="1"/>
  <c r="T234" i="9" s="1"/>
  <c r="H234" i="9"/>
  <c r="J234" i="9" s="1"/>
  <c r="Q225" i="9"/>
  <c r="R225" i="9" s="1"/>
  <c r="T225" i="9" s="1"/>
  <c r="H225" i="9"/>
  <c r="J225" i="9" s="1"/>
  <c r="L227" i="9"/>
  <c r="M227" i="9" s="1"/>
  <c r="O227" i="9" s="1"/>
  <c r="C227" i="9"/>
  <c r="E227" i="9" s="1"/>
  <c r="L229" i="9"/>
  <c r="M229" i="9" s="1"/>
  <c r="O229" i="9" s="1"/>
  <c r="C229" i="9"/>
  <c r="E229" i="9" s="1"/>
  <c r="L234" i="9"/>
  <c r="M234" i="9" s="1"/>
  <c r="O234" i="9" s="1"/>
  <c r="C234" i="9"/>
  <c r="E234" i="9" s="1"/>
  <c r="Q229" i="9"/>
  <c r="R229" i="9" s="1"/>
  <c r="T229" i="9" s="1"/>
  <c r="H229" i="9"/>
  <c r="J229" i="9" s="1"/>
  <c r="L224" i="9"/>
  <c r="M224" i="9" s="1"/>
  <c r="O224" i="9" s="1"/>
  <c r="C224" i="9"/>
  <c r="E224" i="9" s="1"/>
  <c r="Q231" i="9"/>
  <c r="R231" i="9" s="1"/>
  <c r="T231" i="9" s="1"/>
  <c r="H231" i="9"/>
  <c r="J231" i="9" s="1"/>
  <c r="L233" i="9"/>
  <c r="M233" i="9" s="1"/>
  <c r="O233" i="9" s="1"/>
  <c r="C233" i="9"/>
  <c r="E233" i="9" s="1"/>
  <c r="L225" i="9"/>
  <c r="M225" i="9" s="1"/>
  <c r="O225" i="9" s="1"/>
  <c r="C225" i="9"/>
  <c r="E225" i="9" s="1"/>
  <c r="L232" i="9"/>
  <c r="M232" i="9" s="1"/>
  <c r="O232" i="9" s="1"/>
  <c r="C232" i="9"/>
  <c r="E232" i="9" s="1"/>
  <c r="Q235" i="9"/>
  <c r="R235" i="9" s="1"/>
  <c r="T235" i="9" s="1"/>
  <c r="H235" i="9"/>
  <c r="J235" i="9" s="1"/>
  <c r="Q227" i="9"/>
  <c r="R227" i="9" s="1"/>
  <c r="T227" i="9" s="1"/>
  <c r="H227" i="9"/>
  <c r="J227" i="9" s="1"/>
  <c r="L231" i="9"/>
  <c r="M231" i="9" s="1"/>
  <c r="O231" i="9" s="1"/>
  <c r="C231" i="9"/>
  <c r="E231" i="9" s="1"/>
  <c r="Q226" i="9"/>
  <c r="R226" i="9" s="1"/>
  <c r="T226" i="9" s="1"/>
  <c r="H226" i="9"/>
  <c r="J226" i="9" s="1"/>
  <c r="Q232" i="9"/>
  <c r="R232" i="9" s="1"/>
  <c r="T232" i="9" s="1"/>
  <c r="H232" i="9"/>
  <c r="J232" i="9" s="1"/>
  <c r="L226" i="9"/>
  <c r="M226" i="9" s="1"/>
  <c r="O226" i="9" s="1"/>
  <c r="C226" i="9"/>
  <c r="E226" i="9" s="1"/>
  <c r="Q228" i="9"/>
  <c r="R228" i="9" s="1"/>
  <c r="T228" i="9" s="1"/>
  <c r="H228" i="9"/>
  <c r="J228" i="9" s="1"/>
  <c r="Q230" i="9"/>
  <c r="R230" i="9" s="1"/>
  <c r="T230" i="9" s="1"/>
  <c r="H230" i="9"/>
  <c r="J230" i="9" s="1"/>
  <c r="L235" i="9"/>
  <c r="M235" i="9" s="1"/>
  <c r="O235" i="9" s="1"/>
  <c r="C235" i="9"/>
  <c r="E235" i="9" s="1"/>
  <c r="L230" i="9"/>
  <c r="M230" i="9" s="1"/>
  <c r="O230" i="9" s="1"/>
  <c r="C230" i="9"/>
  <c r="E230" i="9" s="1"/>
  <c r="L228" i="9"/>
  <c r="M228" i="9" s="1"/>
  <c r="O228" i="9" s="1"/>
  <c r="C228" i="9"/>
  <c r="E228" i="9" s="1"/>
  <c r="D316" i="22"/>
  <c r="C304" i="22"/>
  <c r="D337" i="22"/>
  <c r="C325" i="22"/>
  <c r="C306" i="21"/>
  <c r="D318" i="21"/>
  <c r="C298" i="21"/>
  <c r="D310" i="21"/>
  <c r="C317" i="22"/>
  <c r="D329" i="22"/>
  <c r="D328" i="21"/>
  <c r="C316" i="21"/>
  <c r="C302" i="21"/>
  <c r="D314" i="21"/>
  <c r="D322" i="22"/>
  <c r="C310" i="22"/>
  <c r="D312" i="22"/>
  <c r="C300" i="22"/>
  <c r="D321" i="20"/>
  <c r="C309" i="20"/>
  <c r="D328" i="20"/>
  <c r="C316" i="20"/>
  <c r="D327" i="20"/>
  <c r="C315" i="20"/>
  <c r="C318" i="22"/>
  <c r="D330" i="22"/>
  <c r="D331" i="21"/>
  <c r="C319" i="21"/>
  <c r="D325" i="20"/>
  <c r="C313" i="20"/>
  <c r="D323" i="20"/>
  <c r="C311" i="20"/>
  <c r="D324" i="20"/>
  <c r="C312" i="20"/>
  <c r="D320" i="20"/>
  <c r="C308" i="20"/>
  <c r="D333" i="22"/>
  <c r="C321" i="22"/>
  <c r="C318" i="20"/>
  <c r="D330" i="20"/>
  <c r="D329" i="20"/>
  <c r="C317" i="20"/>
  <c r="D323" i="21"/>
  <c r="C311" i="21"/>
  <c r="D320" i="22"/>
  <c r="C308" i="22"/>
  <c r="C312" i="21"/>
  <c r="D324" i="21"/>
  <c r="D320" i="21"/>
  <c r="C308" i="21"/>
  <c r="D331" i="20"/>
  <c r="C319" i="20"/>
  <c r="D327" i="21"/>
  <c r="C315" i="21"/>
  <c r="C314" i="20"/>
  <c r="D326" i="20"/>
  <c r="C310" i="20"/>
  <c r="D322" i="20"/>
  <c r="D326" i="22"/>
  <c r="C314" i="22"/>
  <c r="I326" i="22" l="1"/>
  <c r="B266" i="9"/>
  <c r="I327" i="22"/>
  <c r="B267" i="9"/>
  <c r="J330" i="22"/>
  <c r="G270" i="9"/>
  <c r="I328" i="22"/>
  <c r="B268" i="9"/>
  <c r="I322" i="22"/>
  <c r="B262" i="9"/>
  <c r="I325" i="22"/>
  <c r="B265" i="9"/>
  <c r="I329" i="22"/>
  <c r="B269" i="9"/>
  <c r="I321" i="22"/>
  <c r="B261" i="9"/>
  <c r="J327" i="22"/>
  <c r="G267" i="9"/>
  <c r="J323" i="22"/>
  <c r="G263" i="9"/>
  <c r="I323" i="22"/>
  <c r="B263" i="9"/>
  <c r="I330" i="22"/>
  <c r="B270" i="9"/>
  <c r="J325" i="22"/>
  <c r="G265" i="9"/>
  <c r="J320" i="22"/>
  <c r="G260" i="9"/>
  <c r="I324" i="22"/>
  <c r="B264" i="9"/>
  <c r="I331" i="22"/>
  <c r="B271" i="9"/>
  <c r="J331" i="22"/>
  <c r="G271" i="9"/>
  <c r="J324" i="22"/>
  <c r="G264" i="9"/>
  <c r="I320" i="22"/>
  <c r="B260" i="9"/>
  <c r="J328" i="22"/>
  <c r="G268" i="9"/>
  <c r="J326" i="22"/>
  <c r="G266" i="9"/>
  <c r="J321" i="22"/>
  <c r="G261" i="9"/>
  <c r="J329" i="22"/>
  <c r="G269" i="9"/>
  <c r="J322" i="22"/>
  <c r="G262" i="9"/>
  <c r="H253" i="25"/>
  <c r="J253" i="25" s="1"/>
  <c r="Q253" i="25"/>
  <c r="R253" i="25" s="1"/>
  <c r="T253" i="25" s="1"/>
  <c r="Q259" i="25"/>
  <c r="R259" i="25" s="1"/>
  <c r="T259" i="25" s="1"/>
  <c r="H259" i="25"/>
  <c r="J259" i="25" s="1"/>
  <c r="C257" i="25"/>
  <c r="E257" i="25" s="1"/>
  <c r="L257" i="25"/>
  <c r="M257" i="25" s="1"/>
  <c r="O257" i="25" s="1"/>
  <c r="C248" i="25"/>
  <c r="E248" i="25" s="1"/>
  <c r="L248" i="25"/>
  <c r="M248" i="25" s="1"/>
  <c r="O248" i="25" s="1"/>
  <c r="Q249" i="25"/>
  <c r="R249" i="25" s="1"/>
  <c r="T249" i="25" s="1"/>
  <c r="H249" i="25"/>
  <c r="J249" i="25" s="1"/>
  <c r="C258" i="25"/>
  <c r="E258" i="25" s="1"/>
  <c r="L258" i="25"/>
  <c r="M258" i="25" s="1"/>
  <c r="O258" i="25" s="1"/>
  <c r="H256" i="25"/>
  <c r="J256" i="25" s="1"/>
  <c r="Q256" i="25"/>
  <c r="R256" i="25" s="1"/>
  <c r="T256" i="25" s="1"/>
  <c r="Q252" i="25"/>
  <c r="R252" i="25" s="1"/>
  <c r="T252" i="25" s="1"/>
  <c r="H252" i="25"/>
  <c r="J252" i="25" s="1"/>
  <c r="C255" i="25"/>
  <c r="E255" i="25" s="1"/>
  <c r="L255" i="25"/>
  <c r="M255" i="25" s="1"/>
  <c r="O255" i="25" s="1"/>
  <c r="C253" i="25"/>
  <c r="E253" i="25" s="1"/>
  <c r="L253" i="25"/>
  <c r="M253" i="25" s="1"/>
  <c r="O253" i="25" s="1"/>
  <c r="L249" i="25"/>
  <c r="M249" i="25" s="1"/>
  <c r="O249" i="25" s="1"/>
  <c r="C249" i="25"/>
  <c r="E249" i="25" s="1"/>
  <c r="H258" i="25"/>
  <c r="J258" i="25" s="1"/>
  <c r="Q258" i="25"/>
  <c r="R258" i="25" s="1"/>
  <c r="T258" i="25" s="1"/>
  <c r="J325" i="21"/>
  <c r="G265" i="25"/>
  <c r="J331" i="21"/>
  <c r="G271" i="25"/>
  <c r="I329" i="21"/>
  <c r="B269" i="25"/>
  <c r="I320" i="21"/>
  <c r="B260" i="25"/>
  <c r="J321" i="21"/>
  <c r="G261" i="25"/>
  <c r="I330" i="21"/>
  <c r="B270" i="25"/>
  <c r="J328" i="21"/>
  <c r="G268" i="25"/>
  <c r="J324" i="21"/>
  <c r="G264" i="25"/>
  <c r="I327" i="21"/>
  <c r="B267" i="25"/>
  <c r="I325" i="21"/>
  <c r="B265" i="25"/>
  <c r="I321" i="21"/>
  <c r="B261" i="25"/>
  <c r="J330" i="21"/>
  <c r="G270" i="25"/>
  <c r="H250" i="25"/>
  <c r="J250" i="25" s="1"/>
  <c r="Q250" i="25"/>
  <c r="R250" i="25" s="1"/>
  <c r="T250" i="25" s="1"/>
  <c r="H254" i="25"/>
  <c r="J254" i="25" s="1"/>
  <c r="Q254" i="25"/>
  <c r="R254" i="25" s="1"/>
  <c r="T254" i="25" s="1"/>
  <c r="Q255" i="25"/>
  <c r="R255" i="25" s="1"/>
  <c r="T255" i="25" s="1"/>
  <c r="H255" i="25"/>
  <c r="J255" i="25" s="1"/>
  <c r="C250" i="25"/>
  <c r="E250" i="25" s="1"/>
  <c r="L250" i="25"/>
  <c r="M250" i="25" s="1"/>
  <c r="O250" i="25" s="1"/>
  <c r="H248" i="25"/>
  <c r="J248" i="25" s="1"/>
  <c r="Q248" i="25"/>
  <c r="R248" i="25" s="1"/>
  <c r="T248" i="25" s="1"/>
  <c r="Q251" i="25"/>
  <c r="R251" i="25" s="1"/>
  <c r="T251" i="25" s="1"/>
  <c r="H251" i="25"/>
  <c r="J251" i="25" s="1"/>
  <c r="C256" i="25"/>
  <c r="E256" i="25" s="1"/>
  <c r="L256" i="25"/>
  <c r="M256" i="25" s="1"/>
  <c r="O256" i="25" s="1"/>
  <c r="C254" i="25"/>
  <c r="E254" i="25" s="1"/>
  <c r="L254" i="25"/>
  <c r="M254" i="25" s="1"/>
  <c r="O254" i="25" s="1"/>
  <c r="C252" i="25"/>
  <c r="E252" i="25" s="1"/>
  <c r="L252" i="25"/>
  <c r="M252" i="25" s="1"/>
  <c r="O252" i="25" s="1"/>
  <c r="H257" i="25"/>
  <c r="J257" i="25" s="1"/>
  <c r="Q257" i="25"/>
  <c r="R257" i="25" s="1"/>
  <c r="T257" i="25" s="1"/>
  <c r="C259" i="25"/>
  <c r="E259" i="25" s="1"/>
  <c r="L259" i="25"/>
  <c r="M259" i="25" s="1"/>
  <c r="O259" i="25" s="1"/>
  <c r="L251" i="25"/>
  <c r="M251" i="25" s="1"/>
  <c r="O251" i="25" s="1"/>
  <c r="C251" i="25"/>
  <c r="E251" i="25" s="1"/>
  <c r="J322" i="21"/>
  <c r="G262" i="25"/>
  <c r="J326" i="21"/>
  <c r="G266" i="25"/>
  <c r="J327" i="21"/>
  <c r="G267" i="25"/>
  <c r="I322" i="21"/>
  <c r="B262" i="25"/>
  <c r="J320" i="21"/>
  <c r="G260" i="25"/>
  <c r="J323" i="21"/>
  <c r="G263" i="25"/>
  <c r="I328" i="21"/>
  <c r="B268" i="25"/>
  <c r="I326" i="21"/>
  <c r="B266" i="25"/>
  <c r="I324" i="21"/>
  <c r="B264" i="25"/>
  <c r="J329" i="21"/>
  <c r="G269" i="25"/>
  <c r="I331" i="21"/>
  <c r="B271" i="25"/>
  <c r="I323" i="21"/>
  <c r="B263" i="25"/>
  <c r="Q254" i="24"/>
  <c r="R254" i="24" s="1"/>
  <c r="T254" i="24" s="1"/>
  <c r="H254" i="24"/>
  <c r="J254" i="24" s="1"/>
  <c r="H257" i="24"/>
  <c r="J257" i="24" s="1"/>
  <c r="Q257" i="24"/>
  <c r="R257" i="24" s="1"/>
  <c r="T257" i="24" s="1"/>
  <c r="H259" i="24"/>
  <c r="J259" i="24" s="1"/>
  <c r="Q259" i="24"/>
  <c r="R259" i="24" s="1"/>
  <c r="T259" i="24" s="1"/>
  <c r="C255" i="24"/>
  <c r="E255" i="24" s="1"/>
  <c r="L255" i="24"/>
  <c r="M255" i="24" s="1"/>
  <c r="O255" i="24" s="1"/>
  <c r="L250" i="24"/>
  <c r="M250" i="24" s="1"/>
  <c r="O250" i="24" s="1"/>
  <c r="C250" i="24"/>
  <c r="E250" i="24" s="1"/>
  <c r="H251" i="24"/>
  <c r="J251" i="24" s="1"/>
  <c r="Q251" i="24"/>
  <c r="R251" i="24" s="1"/>
  <c r="T251" i="24" s="1"/>
  <c r="C259" i="24"/>
  <c r="E259" i="24" s="1"/>
  <c r="L259" i="24"/>
  <c r="M259" i="24" s="1"/>
  <c r="O259" i="24" s="1"/>
  <c r="C253" i="24"/>
  <c r="E253" i="24" s="1"/>
  <c r="L253" i="24"/>
  <c r="M253" i="24" s="1"/>
  <c r="O253" i="24" s="1"/>
  <c r="H249" i="24"/>
  <c r="J249" i="24" s="1"/>
  <c r="Q249" i="24"/>
  <c r="R249" i="24" s="1"/>
  <c r="T249" i="24" s="1"/>
  <c r="C252" i="24"/>
  <c r="E252" i="24" s="1"/>
  <c r="L252" i="24"/>
  <c r="M252" i="24" s="1"/>
  <c r="O252" i="24" s="1"/>
  <c r="H253" i="24"/>
  <c r="J253" i="24" s="1"/>
  <c r="Q253" i="24"/>
  <c r="R253" i="24" s="1"/>
  <c r="T253" i="24" s="1"/>
  <c r="C251" i="24"/>
  <c r="E251" i="24" s="1"/>
  <c r="L251" i="24"/>
  <c r="M251" i="24" s="1"/>
  <c r="O251" i="24" s="1"/>
  <c r="J326" i="20"/>
  <c r="G266" i="24"/>
  <c r="J329" i="20"/>
  <c r="G269" i="24"/>
  <c r="J331" i="20"/>
  <c r="G271" i="24"/>
  <c r="I327" i="20"/>
  <c r="B267" i="24"/>
  <c r="I322" i="20"/>
  <c r="B262" i="24"/>
  <c r="J323" i="20"/>
  <c r="G263" i="24"/>
  <c r="I331" i="20"/>
  <c r="B271" i="24"/>
  <c r="I325" i="20"/>
  <c r="B265" i="24"/>
  <c r="J321" i="20"/>
  <c r="G261" i="24"/>
  <c r="I324" i="20"/>
  <c r="B264" i="24"/>
  <c r="J325" i="20"/>
  <c r="G265" i="24"/>
  <c r="I323" i="20"/>
  <c r="B263" i="24"/>
  <c r="Q258" i="24"/>
  <c r="R258" i="24" s="1"/>
  <c r="T258" i="24" s="1"/>
  <c r="H258" i="24"/>
  <c r="J258" i="24" s="1"/>
  <c r="H250" i="24"/>
  <c r="J250" i="24" s="1"/>
  <c r="Q250" i="24"/>
  <c r="R250" i="24" s="1"/>
  <c r="T250" i="24" s="1"/>
  <c r="Q256" i="24"/>
  <c r="R256" i="24" s="1"/>
  <c r="T256" i="24" s="1"/>
  <c r="H256" i="24"/>
  <c r="J256" i="24" s="1"/>
  <c r="H255" i="24"/>
  <c r="J255" i="24" s="1"/>
  <c r="Q255" i="24"/>
  <c r="R255" i="24" s="1"/>
  <c r="T255" i="24" s="1"/>
  <c r="C258" i="24"/>
  <c r="E258" i="24" s="1"/>
  <c r="L258" i="24"/>
  <c r="M258" i="24" s="1"/>
  <c r="O258" i="24" s="1"/>
  <c r="C249" i="24"/>
  <c r="E249" i="24" s="1"/>
  <c r="L249" i="24"/>
  <c r="M249" i="24" s="1"/>
  <c r="O249" i="24" s="1"/>
  <c r="Q248" i="24"/>
  <c r="R248" i="24" s="1"/>
  <c r="T248" i="24" s="1"/>
  <c r="H248" i="24"/>
  <c r="J248" i="24" s="1"/>
  <c r="H252" i="24"/>
  <c r="J252" i="24" s="1"/>
  <c r="Q252" i="24"/>
  <c r="R252" i="24" s="1"/>
  <c r="T252" i="24" s="1"/>
  <c r="C256" i="24"/>
  <c r="E256" i="24" s="1"/>
  <c r="L256" i="24"/>
  <c r="M256" i="24" s="1"/>
  <c r="O256" i="24" s="1"/>
  <c r="C248" i="24"/>
  <c r="E248" i="24" s="1"/>
  <c r="L248" i="24"/>
  <c r="M248" i="24" s="1"/>
  <c r="O248" i="24" s="1"/>
  <c r="C254" i="24"/>
  <c r="E254" i="24" s="1"/>
  <c r="L254" i="24"/>
  <c r="M254" i="24" s="1"/>
  <c r="O254" i="24" s="1"/>
  <c r="C257" i="24"/>
  <c r="E257" i="24" s="1"/>
  <c r="L257" i="24"/>
  <c r="M257" i="24" s="1"/>
  <c r="O257" i="24" s="1"/>
  <c r="J330" i="20"/>
  <c r="G270" i="24"/>
  <c r="J322" i="20"/>
  <c r="G262" i="24"/>
  <c r="J328" i="20"/>
  <c r="G268" i="24"/>
  <c r="J327" i="20"/>
  <c r="G267" i="24"/>
  <c r="I330" i="20"/>
  <c r="B270" i="24"/>
  <c r="I321" i="20"/>
  <c r="B261" i="24"/>
  <c r="J320" i="20"/>
  <c r="G260" i="24"/>
  <c r="J324" i="20"/>
  <c r="G264" i="24"/>
  <c r="I328" i="20"/>
  <c r="B268" i="24"/>
  <c r="I320" i="20"/>
  <c r="B260" i="24"/>
  <c r="I326" i="20"/>
  <c r="B266" i="24"/>
  <c r="I329" i="20"/>
  <c r="B269" i="24"/>
  <c r="Q240" i="9"/>
  <c r="R240" i="9" s="1"/>
  <c r="T240" i="9" s="1"/>
  <c r="H240" i="9"/>
  <c r="J240" i="9" s="1"/>
  <c r="L238" i="9"/>
  <c r="M238" i="9" s="1"/>
  <c r="O238" i="9" s="1"/>
  <c r="C238" i="9"/>
  <c r="E238" i="9" s="1"/>
  <c r="Q238" i="9"/>
  <c r="R238" i="9" s="1"/>
  <c r="T238" i="9" s="1"/>
  <c r="H238" i="9"/>
  <c r="J238" i="9" s="1"/>
  <c r="Q239" i="9"/>
  <c r="R239" i="9" s="1"/>
  <c r="T239" i="9" s="1"/>
  <c r="H239" i="9"/>
  <c r="J239" i="9" s="1"/>
  <c r="L237" i="9"/>
  <c r="M237" i="9" s="1"/>
  <c r="O237" i="9" s="1"/>
  <c r="C237" i="9"/>
  <c r="E237" i="9" s="1"/>
  <c r="Q243" i="9"/>
  <c r="R243" i="9" s="1"/>
  <c r="T243" i="9" s="1"/>
  <c r="H243" i="9"/>
  <c r="J243" i="9" s="1"/>
  <c r="Q236" i="9"/>
  <c r="R236" i="9" s="1"/>
  <c r="T236" i="9" s="1"/>
  <c r="H236" i="9"/>
  <c r="J236" i="9" s="1"/>
  <c r="L236" i="9"/>
  <c r="M236" i="9" s="1"/>
  <c r="O236" i="9" s="1"/>
  <c r="C236" i="9"/>
  <c r="E236" i="9" s="1"/>
  <c r="L241" i="9"/>
  <c r="M241" i="9" s="1"/>
  <c r="O241" i="9" s="1"/>
  <c r="C241" i="9"/>
  <c r="E241" i="9" s="1"/>
  <c r="Q237" i="9"/>
  <c r="R237" i="9" s="1"/>
  <c r="T237" i="9" s="1"/>
  <c r="H237" i="9"/>
  <c r="J237" i="9" s="1"/>
  <c r="L240" i="9"/>
  <c r="M240" i="9" s="1"/>
  <c r="O240" i="9" s="1"/>
  <c r="C240" i="9"/>
  <c r="E240" i="9" s="1"/>
  <c r="L247" i="9"/>
  <c r="M247" i="9" s="1"/>
  <c r="O247" i="9" s="1"/>
  <c r="C247" i="9"/>
  <c r="E247" i="9" s="1"/>
  <c r="Q242" i="9"/>
  <c r="R242" i="9" s="1"/>
  <c r="T242" i="9" s="1"/>
  <c r="H242" i="9"/>
  <c r="J242" i="9" s="1"/>
  <c r="Q244" i="9"/>
  <c r="R244" i="9" s="1"/>
  <c r="T244" i="9" s="1"/>
  <c r="H244" i="9"/>
  <c r="J244" i="9" s="1"/>
  <c r="L243" i="9"/>
  <c r="M243" i="9" s="1"/>
  <c r="O243" i="9" s="1"/>
  <c r="C243" i="9"/>
  <c r="E243" i="9" s="1"/>
  <c r="L244" i="9"/>
  <c r="M244" i="9" s="1"/>
  <c r="O244" i="9" s="1"/>
  <c r="C244" i="9"/>
  <c r="E244" i="9" s="1"/>
  <c r="L245" i="9"/>
  <c r="M245" i="9" s="1"/>
  <c r="O245" i="9" s="1"/>
  <c r="C245" i="9"/>
  <c r="E245" i="9" s="1"/>
  <c r="Q245" i="9"/>
  <c r="R245" i="9" s="1"/>
  <c r="T245" i="9" s="1"/>
  <c r="H245" i="9"/>
  <c r="J245" i="9" s="1"/>
  <c r="Q241" i="9"/>
  <c r="R241" i="9" s="1"/>
  <c r="T241" i="9" s="1"/>
  <c r="H241" i="9"/>
  <c r="J241" i="9" s="1"/>
  <c r="L246" i="9"/>
  <c r="M246" i="9" s="1"/>
  <c r="O246" i="9" s="1"/>
  <c r="C246" i="9"/>
  <c r="E246" i="9" s="1"/>
  <c r="L239" i="9"/>
  <c r="M239" i="9" s="1"/>
  <c r="O239" i="9" s="1"/>
  <c r="C239" i="9"/>
  <c r="E239" i="9" s="1"/>
  <c r="Q247" i="9"/>
  <c r="R247" i="9" s="1"/>
  <c r="T247" i="9" s="1"/>
  <c r="H247" i="9"/>
  <c r="J247" i="9" s="1"/>
  <c r="Q246" i="9"/>
  <c r="R246" i="9" s="1"/>
  <c r="T246" i="9" s="1"/>
  <c r="H246" i="9"/>
  <c r="J246" i="9" s="1"/>
  <c r="L242" i="9"/>
  <c r="M242" i="9" s="1"/>
  <c r="O242" i="9" s="1"/>
  <c r="C242" i="9"/>
  <c r="E242" i="9" s="1"/>
  <c r="D332" i="21"/>
  <c r="C332" i="21" s="1"/>
  <c r="C320" i="21"/>
  <c r="C314" i="21"/>
  <c r="D326" i="21"/>
  <c r="D336" i="21"/>
  <c r="C336" i="21" s="1"/>
  <c r="C324" i="21"/>
  <c r="C326" i="20"/>
  <c r="D338" i="20"/>
  <c r="C338" i="20" s="1"/>
  <c r="D339" i="21"/>
  <c r="C327" i="21"/>
  <c r="D343" i="20"/>
  <c r="C343" i="20" s="1"/>
  <c r="C331" i="20"/>
  <c r="D341" i="20"/>
  <c r="C341" i="20" s="1"/>
  <c r="C329" i="20"/>
  <c r="D332" i="20"/>
  <c r="C332" i="20" s="1"/>
  <c r="C320" i="20"/>
  <c r="D335" i="20"/>
  <c r="C335" i="20" s="1"/>
  <c r="C323" i="20"/>
  <c r="D340" i="20"/>
  <c r="C340" i="20" s="1"/>
  <c r="C328" i="20"/>
  <c r="D333" i="20"/>
  <c r="C333" i="20" s="1"/>
  <c r="C321" i="20"/>
  <c r="C326" i="22"/>
  <c r="D338" i="22"/>
  <c r="C338" i="22" s="1"/>
  <c r="C318" i="21"/>
  <c r="D330" i="21"/>
  <c r="C322" i="20"/>
  <c r="D334" i="20"/>
  <c r="C334" i="20" s="1"/>
  <c r="D332" i="22"/>
  <c r="C332" i="22" s="1"/>
  <c r="C320" i="22"/>
  <c r="C330" i="20"/>
  <c r="D342" i="20"/>
  <c r="C342" i="20" s="1"/>
  <c r="C333" i="22"/>
  <c r="D336" i="20"/>
  <c r="C336" i="20" s="1"/>
  <c r="C324" i="20"/>
  <c r="D337" i="20"/>
  <c r="C337" i="20" s="1"/>
  <c r="C325" i="20"/>
  <c r="D342" i="22"/>
  <c r="C342" i="22" s="1"/>
  <c r="C330" i="22"/>
  <c r="D339" i="20"/>
  <c r="C339" i="20" s="1"/>
  <c r="C327" i="20"/>
  <c r="D324" i="22"/>
  <c r="C312" i="22"/>
  <c r="D334" i="22"/>
  <c r="C334" i="22" s="1"/>
  <c r="C322" i="22"/>
  <c r="D340" i="21"/>
  <c r="C340" i="21" s="1"/>
  <c r="C328" i="21"/>
  <c r="D341" i="22"/>
  <c r="C329" i="22"/>
  <c r="D343" i="21"/>
  <c r="C331" i="21"/>
  <c r="C337" i="22"/>
  <c r="D335" i="21"/>
  <c r="C323" i="21"/>
  <c r="C310" i="21"/>
  <c r="D322" i="21"/>
  <c r="D328" i="22"/>
  <c r="C316" i="22"/>
  <c r="J334" i="22" l="1"/>
  <c r="G286" i="9" s="1"/>
  <c r="G274" i="9"/>
  <c r="J333" i="22"/>
  <c r="G285" i="9" s="1"/>
  <c r="G273" i="9"/>
  <c r="J340" i="22"/>
  <c r="G292" i="9" s="1"/>
  <c r="G280" i="9"/>
  <c r="J336" i="22"/>
  <c r="G288" i="9" s="1"/>
  <c r="G276" i="9"/>
  <c r="I343" i="22"/>
  <c r="B295" i="9" s="1"/>
  <c r="B283" i="9"/>
  <c r="J332" i="22"/>
  <c r="G284" i="9" s="1"/>
  <c r="G272" i="9"/>
  <c r="I342" i="22"/>
  <c r="B294" i="9" s="1"/>
  <c r="B282" i="9"/>
  <c r="J335" i="22"/>
  <c r="G287" i="9" s="1"/>
  <c r="G275" i="9"/>
  <c r="I333" i="22"/>
  <c r="B285" i="9" s="1"/>
  <c r="B273" i="9"/>
  <c r="I337" i="22"/>
  <c r="B289" i="9" s="1"/>
  <c r="B277" i="9"/>
  <c r="I340" i="22"/>
  <c r="B292" i="9" s="1"/>
  <c r="B280" i="9"/>
  <c r="I339" i="22"/>
  <c r="B291" i="9" s="1"/>
  <c r="B279" i="9"/>
  <c r="J341" i="22"/>
  <c r="G293" i="9" s="1"/>
  <c r="G281" i="9"/>
  <c r="J338" i="22"/>
  <c r="G290" i="9" s="1"/>
  <c r="G278" i="9"/>
  <c r="I332" i="22"/>
  <c r="B284" i="9" s="1"/>
  <c r="B272" i="9"/>
  <c r="J343" i="22"/>
  <c r="G295" i="9" s="1"/>
  <c r="G283" i="9"/>
  <c r="I336" i="22"/>
  <c r="B288" i="9" s="1"/>
  <c r="B276" i="9"/>
  <c r="J337" i="22"/>
  <c r="G289" i="9" s="1"/>
  <c r="G277" i="9"/>
  <c r="I335" i="22"/>
  <c r="B287" i="9" s="1"/>
  <c r="B275" i="9"/>
  <c r="J339" i="22"/>
  <c r="G291" i="9" s="1"/>
  <c r="G279" i="9"/>
  <c r="I341" i="22"/>
  <c r="B293" i="9" s="1"/>
  <c r="B281" i="9"/>
  <c r="I334" i="22"/>
  <c r="B286" i="9" s="1"/>
  <c r="B274" i="9"/>
  <c r="J342" i="22"/>
  <c r="G294" i="9" s="1"/>
  <c r="G282" i="9"/>
  <c r="I338" i="22"/>
  <c r="B290" i="9" s="1"/>
  <c r="B278" i="9"/>
  <c r="C263" i="25"/>
  <c r="E263" i="25" s="1"/>
  <c r="L263" i="25"/>
  <c r="M263" i="25" s="1"/>
  <c r="O263" i="25" s="1"/>
  <c r="Q269" i="25"/>
  <c r="R269" i="25" s="1"/>
  <c r="T269" i="25" s="1"/>
  <c r="H269" i="25"/>
  <c r="J269" i="25" s="1"/>
  <c r="C266" i="25"/>
  <c r="E266" i="25" s="1"/>
  <c r="L266" i="25"/>
  <c r="M266" i="25" s="1"/>
  <c r="O266" i="25" s="1"/>
  <c r="Q263" i="25"/>
  <c r="R263" i="25" s="1"/>
  <c r="T263" i="25" s="1"/>
  <c r="H263" i="25"/>
  <c r="J263" i="25" s="1"/>
  <c r="C262" i="25"/>
  <c r="E262" i="25" s="1"/>
  <c r="L262" i="25"/>
  <c r="M262" i="25" s="1"/>
  <c r="O262" i="25" s="1"/>
  <c r="H266" i="25"/>
  <c r="J266" i="25" s="1"/>
  <c r="Q266" i="25"/>
  <c r="R266" i="25" s="1"/>
  <c r="T266" i="25" s="1"/>
  <c r="H270" i="25"/>
  <c r="J270" i="25" s="1"/>
  <c r="Q270" i="25"/>
  <c r="R270" i="25" s="1"/>
  <c r="T270" i="25" s="1"/>
  <c r="C265" i="25"/>
  <c r="E265" i="25" s="1"/>
  <c r="L265" i="25"/>
  <c r="M265" i="25" s="1"/>
  <c r="O265" i="25" s="1"/>
  <c r="H264" i="25"/>
  <c r="J264" i="25" s="1"/>
  <c r="Q264" i="25"/>
  <c r="R264" i="25" s="1"/>
  <c r="T264" i="25" s="1"/>
  <c r="C270" i="25"/>
  <c r="E270" i="25" s="1"/>
  <c r="L270" i="25"/>
  <c r="M270" i="25" s="1"/>
  <c r="O270" i="25" s="1"/>
  <c r="C260" i="25"/>
  <c r="E260" i="25" s="1"/>
  <c r="L260" i="25"/>
  <c r="M260" i="25" s="1"/>
  <c r="O260" i="25" s="1"/>
  <c r="Q271" i="25"/>
  <c r="R271" i="25" s="1"/>
  <c r="T271" i="25" s="1"/>
  <c r="H271" i="25"/>
  <c r="J271" i="25" s="1"/>
  <c r="I335" i="21"/>
  <c r="B287" i="25" s="1"/>
  <c r="B275" i="25"/>
  <c r="J341" i="21"/>
  <c r="G293" i="25" s="1"/>
  <c r="G281" i="25"/>
  <c r="I338" i="21"/>
  <c r="B290" i="25" s="1"/>
  <c r="B278" i="25"/>
  <c r="J335" i="21"/>
  <c r="G287" i="25" s="1"/>
  <c r="G275" i="25"/>
  <c r="I334" i="21"/>
  <c r="B286" i="25" s="1"/>
  <c r="B274" i="25"/>
  <c r="J338" i="21"/>
  <c r="G290" i="25" s="1"/>
  <c r="G278" i="25"/>
  <c r="J342" i="21"/>
  <c r="G294" i="25" s="1"/>
  <c r="G282" i="25"/>
  <c r="I337" i="21"/>
  <c r="B289" i="25" s="1"/>
  <c r="B277" i="25"/>
  <c r="J336" i="21"/>
  <c r="G288" i="25" s="1"/>
  <c r="G276" i="25"/>
  <c r="I342" i="21"/>
  <c r="B294" i="25" s="1"/>
  <c r="B282" i="25"/>
  <c r="I332" i="21"/>
  <c r="B284" i="25" s="1"/>
  <c r="B272" i="25"/>
  <c r="J343" i="21"/>
  <c r="G295" i="25" s="1"/>
  <c r="G283" i="25"/>
  <c r="L271" i="25"/>
  <c r="M271" i="25" s="1"/>
  <c r="O271" i="25" s="1"/>
  <c r="C271" i="25"/>
  <c r="E271" i="25" s="1"/>
  <c r="C264" i="25"/>
  <c r="E264" i="25" s="1"/>
  <c r="L264" i="25"/>
  <c r="M264" i="25" s="1"/>
  <c r="O264" i="25" s="1"/>
  <c r="C268" i="25"/>
  <c r="E268" i="25" s="1"/>
  <c r="L268" i="25"/>
  <c r="M268" i="25" s="1"/>
  <c r="O268" i="25" s="1"/>
  <c r="H260" i="25"/>
  <c r="J260" i="25" s="1"/>
  <c r="Q260" i="25"/>
  <c r="R260" i="25" s="1"/>
  <c r="T260" i="25" s="1"/>
  <c r="Q267" i="25"/>
  <c r="R267" i="25" s="1"/>
  <c r="T267" i="25" s="1"/>
  <c r="H267" i="25"/>
  <c r="J267" i="25" s="1"/>
  <c r="H262" i="25"/>
  <c r="J262" i="25" s="1"/>
  <c r="Q262" i="25"/>
  <c r="R262" i="25" s="1"/>
  <c r="T262" i="25" s="1"/>
  <c r="C261" i="25"/>
  <c r="E261" i="25" s="1"/>
  <c r="L261" i="25"/>
  <c r="M261" i="25" s="1"/>
  <c r="O261" i="25" s="1"/>
  <c r="C267" i="25"/>
  <c r="E267" i="25" s="1"/>
  <c r="L267" i="25"/>
  <c r="M267" i="25" s="1"/>
  <c r="O267" i="25" s="1"/>
  <c r="H268" i="25"/>
  <c r="J268" i="25" s="1"/>
  <c r="Q268" i="25"/>
  <c r="R268" i="25" s="1"/>
  <c r="T268" i="25" s="1"/>
  <c r="H261" i="25"/>
  <c r="J261" i="25" s="1"/>
  <c r="Q261" i="25"/>
  <c r="R261" i="25" s="1"/>
  <c r="T261" i="25" s="1"/>
  <c r="L269" i="25"/>
  <c r="M269" i="25" s="1"/>
  <c r="O269" i="25" s="1"/>
  <c r="C269" i="25"/>
  <c r="E269" i="25" s="1"/>
  <c r="Q265" i="25"/>
  <c r="R265" i="25" s="1"/>
  <c r="T265" i="25" s="1"/>
  <c r="H265" i="25"/>
  <c r="J265" i="25" s="1"/>
  <c r="I343" i="21"/>
  <c r="B295" i="25" s="1"/>
  <c r="B283" i="25"/>
  <c r="I336" i="21"/>
  <c r="B288" i="25" s="1"/>
  <c r="B276" i="25"/>
  <c r="I340" i="21"/>
  <c r="B292" i="25" s="1"/>
  <c r="B280" i="25"/>
  <c r="J332" i="21"/>
  <c r="G284" i="25" s="1"/>
  <c r="G272" i="25"/>
  <c r="J339" i="21"/>
  <c r="G291" i="25" s="1"/>
  <c r="G279" i="25"/>
  <c r="J334" i="21"/>
  <c r="G286" i="25" s="1"/>
  <c r="G274" i="25"/>
  <c r="I333" i="21"/>
  <c r="B285" i="25" s="1"/>
  <c r="B273" i="25"/>
  <c r="I339" i="21"/>
  <c r="B291" i="25" s="1"/>
  <c r="B279" i="25"/>
  <c r="J340" i="21"/>
  <c r="G292" i="25" s="1"/>
  <c r="G280" i="25"/>
  <c r="J333" i="21"/>
  <c r="G285" i="25" s="1"/>
  <c r="G273" i="25"/>
  <c r="I341" i="21"/>
  <c r="B293" i="25" s="1"/>
  <c r="B281" i="25"/>
  <c r="J337" i="21"/>
  <c r="G289" i="25" s="1"/>
  <c r="G277" i="25"/>
  <c r="C269" i="24"/>
  <c r="E269" i="24" s="1"/>
  <c r="L269" i="24"/>
  <c r="M269" i="24" s="1"/>
  <c r="O269" i="24" s="1"/>
  <c r="C260" i="24"/>
  <c r="E260" i="24" s="1"/>
  <c r="L260" i="24"/>
  <c r="M260" i="24" s="1"/>
  <c r="O260" i="24" s="1"/>
  <c r="Q264" i="24"/>
  <c r="R264" i="24" s="1"/>
  <c r="T264" i="24" s="1"/>
  <c r="H264" i="24"/>
  <c r="J264" i="24" s="1"/>
  <c r="C261" i="24"/>
  <c r="E261" i="24" s="1"/>
  <c r="L261" i="24"/>
  <c r="M261" i="24" s="1"/>
  <c r="O261" i="24" s="1"/>
  <c r="H267" i="24"/>
  <c r="J267" i="24" s="1"/>
  <c r="Q267" i="24"/>
  <c r="R267" i="24" s="1"/>
  <c r="T267" i="24" s="1"/>
  <c r="H262" i="24"/>
  <c r="J262" i="24" s="1"/>
  <c r="Q262" i="24"/>
  <c r="R262" i="24" s="1"/>
  <c r="T262" i="24" s="1"/>
  <c r="C263" i="24"/>
  <c r="E263" i="24" s="1"/>
  <c r="L263" i="24"/>
  <c r="M263" i="24" s="1"/>
  <c r="O263" i="24" s="1"/>
  <c r="C264" i="24"/>
  <c r="E264" i="24" s="1"/>
  <c r="L264" i="24"/>
  <c r="M264" i="24" s="1"/>
  <c r="O264" i="24" s="1"/>
  <c r="C265" i="24"/>
  <c r="E265" i="24" s="1"/>
  <c r="L265" i="24"/>
  <c r="M265" i="24" s="1"/>
  <c r="O265" i="24" s="1"/>
  <c r="H263" i="24"/>
  <c r="J263" i="24" s="1"/>
  <c r="Q263" i="24"/>
  <c r="R263" i="24" s="1"/>
  <c r="T263" i="24" s="1"/>
  <c r="C267" i="24"/>
  <c r="E267" i="24" s="1"/>
  <c r="L267" i="24"/>
  <c r="M267" i="24" s="1"/>
  <c r="O267" i="24" s="1"/>
  <c r="H269" i="24"/>
  <c r="J269" i="24" s="1"/>
  <c r="Q269" i="24"/>
  <c r="R269" i="24" s="1"/>
  <c r="T269" i="24" s="1"/>
  <c r="I341" i="20"/>
  <c r="B293" i="24" s="1"/>
  <c r="B281" i="24"/>
  <c r="I332" i="20"/>
  <c r="B284" i="24" s="1"/>
  <c r="B272" i="24"/>
  <c r="J336" i="20"/>
  <c r="G288" i="24" s="1"/>
  <c r="G276" i="24"/>
  <c r="I333" i="20"/>
  <c r="B285" i="24" s="1"/>
  <c r="B273" i="24"/>
  <c r="J339" i="20"/>
  <c r="G291" i="24" s="1"/>
  <c r="G279" i="24"/>
  <c r="J334" i="20"/>
  <c r="G286" i="24" s="1"/>
  <c r="G274" i="24"/>
  <c r="I335" i="20"/>
  <c r="B287" i="24" s="1"/>
  <c r="B275" i="24"/>
  <c r="I336" i="20"/>
  <c r="B288" i="24" s="1"/>
  <c r="B276" i="24"/>
  <c r="I337" i="20"/>
  <c r="B289" i="24" s="1"/>
  <c r="B277" i="24"/>
  <c r="J335" i="20"/>
  <c r="G287" i="24" s="1"/>
  <c r="G275" i="24"/>
  <c r="I339" i="20"/>
  <c r="B291" i="24" s="1"/>
  <c r="B279" i="24"/>
  <c r="J341" i="20"/>
  <c r="G293" i="24" s="1"/>
  <c r="G281" i="24"/>
  <c r="C266" i="24"/>
  <c r="E266" i="24" s="1"/>
  <c r="L266" i="24"/>
  <c r="M266" i="24" s="1"/>
  <c r="O266" i="24" s="1"/>
  <c r="C268" i="24"/>
  <c r="E268" i="24" s="1"/>
  <c r="L268" i="24"/>
  <c r="M268" i="24" s="1"/>
  <c r="O268" i="24" s="1"/>
  <c r="Q260" i="24"/>
  <c r="R260" i="24" s="1"/>
  <c r="T260" i="24" s="1"/>
  <c r="H260" i="24"/>
  <c r="J260" i="24" s="1"/>
  <c r="C270" i="24"/>
  <c r="E270" i="24" s="1"/>
  <c r="L270" i="24"/>
  <c r="M270" i="24" s="1"/>
  <c r="O270" i="24" s="1"/>
  <c r="Q268" i="24"/>
  <c r="R268" i="24" s="1"/>
  <c r="T268" i="24" s="1"/>
  <c r="H268" i="24"/>
  <c r="J268" i="24" s="1"/>
  <c r="Q270" i="24"/>
  <c r="R270" i="24" s="1"/>
  <c r="T270" i="24" s="1"/>
  <c r="H270" i="24"/>
  <c r="J270" i="24" s="1"/>
  <c r="H265" i="24"/>
  <c r="J265" i="24" s="1"/>
  <c r="Q265" i="24"/>
  <c r="R265" i="24" s="1"/>
  <c r="T265" i="24" s="1"/>
  <c r="H261" i="24"/>
  <c r="J261" i="24" s="1"/>
  <c r="Q261" i="24"/>
  <c r="R261" i="24" s="1"/>
  <c r="T261" i="24" s="1"/>
  <c r="L271" i="24"/>
  <c r="M271" i="24" s="1"/>
  <c r="O271" i="24" s="1"/>
  <c r="C271" i="24"/>
  <c r="E271" i="24" s="1"/>
  <c r="C262" i="24"/>
  <c r="E262" i="24" s="1"/>
  <c r="L262" i="24"/>
  <c r="M262" i="24" s="1"/>
  <c r="O262" i="24" s="1"/>
  <c r="H271" i="24"/>
  <c r="J271" i="24" s="1"/>
  <c r="Q271" i="24"/>
  <c r="R271" i="24" s="1"/>
  <c r="T271" i="24" s="1"/>
  <c r="Q266" i="24"/>
  <c r="R266" i="24" s="1"/>
  <c r="T266" i="24" s="1"/>
  <c r="H266" i="24"/>
  <c r="J266" i="24" s="1"/>
  <c r="I338" i="20"/>
  <c r="B290" i="24" s="1"/>
  <c r="B278" i="24"/>
  <c r="I340" i="20"/>
  <c r="B292" i="24" s="1"/>
  <c r="B280" i="24"/>
  <c r="J332" i="20"/>
  <c r="G284" i="24" s="1"/>
  <c r="G272" i="24"/>
  <c r="I342" i="20"/>
  <c r="B294" i="24" s="1"/>
  <c r="B282" i="24"/>
  <c r="J340" i="20"/>
  <c r="G292" i="24" s="1"/>
  <c r="G280" i="24"/>
  <c r="J342" i="20"/>
  <c r="G294" i="24" s="1"/>
  <c r="G282" i="24"/>
  <c r="J337" i="20"/>
  <c r="G289" i="24" s="1"/>
  <c r="G277" i="24"/>
  <c r="J333" i="20"/>
  <c r="G285" i="24" s="1"/>
  <c r="G273" i="24"/>
  <c r="I343" i="20"/>
  <c r="B295" i="24" s="1"/>
  <c r="B283" i="24"/>
  <c r="I334" i="20"/>
  <c r="B286" i="24" s="1"/>
  <c r="B274" i="24"/>
  <c r="J343" i="20"/>
  <c r="G295" i="24" s="1"/>
  <c r="G283" i="24"/>
  <c r="J338" i="20"/>
  <c r="G290" i="24" s="1"/>
  <c r="G278" i="24"/>
  <c r="Q253" i="9"/>
  <c r="R253" i="9" s="1"/>
  <c r="T253" i="9" s="1"/>
  <c r="H253" i="9"/>
  <c r="J253" i="9" s="1"/>
  <c r="L255" i="9"/>
  <c r="M255" i="9" s="1"/>
  <c r="O255" i="9" s="1"/>
  <c r="C255" i="9"/>
  <c r="E255" i="9" s="1"/>
  <c r="Q259" i="9"/>
  <c r="R259" i="9" s="1"/>
  <c r="T259" i="9" s="1"/>
  <c r="H259" i="9"/>
  <c r="J259" i="9" s="1"/>
  <c r="L259" i="9"/>
  <c r="M259" i="9" s="1"/>
  <c r="O259" i="9" s="1"/>
  <c r="C259" i="9"/>
  <c r="E259" i="9" s="1"/>
  <c r="L248" i="9"/>
  <c r="M248" i="9" s="1"/>
  <c r="O248" i="9" s="1"/>
  <c r="C248" i="9"/>
  <c r="E248" i="9" s="1"/>
  <c r="Q255" i="9"/>
  <c r="R255" i="9" s="1"/>
  <c r="T255" i="9" s="1"/>
  <c r="H255" i="9"/>
  <c r="J255" i="9" s="1"/>
  <c r="Q250" i="9"/>
  <c r="R250" i="9" s="1"/>
  <c r="T250" i="9" s="1"/>
  <c r="H250" i="9"/>
  <c r="J250" i="9" s="1"/>
  <c r="Q258" i="9"/>
  <c r="R258" i="9" s="1"/>
  <c r="T258" i="9" s="1"/>
  <c r="H258" i="9"/>
  <c r="J258" i="9" s="1"/>
  <c r="L258" i="9"/>
  <c r="M258" i="9" s="1"/>
  <c r="O258" i="9" s="1"/>
  <c r="C258" i="9"/>
  <c r="E258" i="9" s="1"/>
  <c r="L256" i="9"/>
  <c r="M256" i="9" s="1"/>
  <c r="O256" i="9" s="1"/>
  <c r="C256" i="9"/>
  <c r="E256" i="9" s="1"/>
  <c r="Q249" i="9"/>
  <c r="R249" i="9" s="1"/>
  <c r="T249" i="9" s="1"/>
  <c r="H249" i="9"/>
  <c r="J249" i="9" s="1"/>
  <c r="Q251" i="9"/>
  <c r="R251" i="9" s="1"/>
  <c r="T251" i="9" s="1"/>
  <c r="H251" i="9"/>
  <c r="J251" i="9" s="1"/>
  <c r="Q252" i="9"/>
  <c r="R252" i="9" s="1"/>
  <c r="T252" i="9" s="1"/>
  <c r="H252" i="9"/>
  <c r="J252" i="9" s="1"/>
  <c r="Q257" i="9"/>
  <c r="R257" i="9" s="1"/>
  <c r="T257" i="9" s="1"/>
  <c r="H257" i="9"/>
  <c r="J257" i="9" s="1"/>
  <c r="Q256" i="9"/>
  <c r="R256" i="9" s="1"/>
  <c r="T256" i="9" s="1"/>
  <c r="H256" i="9"/>
  <c r="J256" i="9" s="1"/>
  <c r="L252" i="9"/>
  <c r="M252" i="9" s="1"/>
  <c r="O252" i="9" s="1"/>
  <c r="C252" i="9"/>
  <c r="E252" i="9" s="1"/>
  <c r="L253" i="9"/>
  <c r="M253" i="9" s="1"/>
  <c r="O253" i="9" s="1"/>
  <c r="C253" i="9"/>
  <c r="E253" i="9" s="1"/>
  <c r="Q248" i="9"/>
  <c r="R248" i="9" s="1"/>
  <c r="T248" i="9" s="1"/>
  <c r="H248" i="9"/>
  <c r="J248" i="9" s="1"/>
  <c r="L249" i="9"/>
  <c r="M249" i="9" s="1"/>
  <c r="O249" i="9" s="1"/>
  <c r="C249" i="9"/>
  <c r="E249" i="9" s="1"/>
  <c r="L254" i="9"/>
  <c r="M254" i="9" s="1"/>
  <c r="O254" i="9" s="1"/>
  <c r="C254" i="9"/>
  <c r="E254" i="9" s="1"/>
  <c r="L251" i="9"/>
  <c r="M251" i="9" s="1"/>
  <c r="O251" i="9" s="1"/>
  <c r="C251" i="9"/>
  <c r="E251" i="9" s="1"/>
  <c r="L257" i="9"/>
  <c r="M257" i="9" s="1"/>
  <c r="O257" i="9" s="1"/>
  <c r="C257" i="9"/>
  <c r="E257" i="9" s="1"/>
  <c r="Q254" i="9"/>
  <c r="R254" i="9" s="1"/>
  <c r="T254" i="9" s="1"/>
  <c r="H254" i="9"/>
  <c r="J254" i="9" s="1"/>
  <c r="L250" i="9"/>
  <c r="M250" i="9" s="1"/>
  <c r="O250" i="9" s="1"/>
  <c r="C250" i="9"/>
  <c r="E250" i="9" s="1"/>
  <c r="D336" i="22"/>
  <c r="C336" i="22" s="1"/>
  <c r="C324" i="22"/>
  <c r="C326" i="21"/>
  <c r="D338" i="21"/>
  <c r="C338" i="21" s="1"/>
  <c r="C335" i="21"/>
  <c r="C330" i="21"/>
  <c r="D342" i="21"/>
  <c r="C342" i="21" s="1"/>
  <c r="C339" i="21"/>
  <c r="C322" i="21"/>
  <c r="D334" i="21"/>
  <c r="C334" i="21" s="1"/>
  <c r="D340" i="22"/>
  <c r="C340" i="22" s="1"/>
  <c r="C328" i="22"/>
  <c r="C341" i="22"/>
  <c r="C343" i="21"/>
  <c r="Q292" i="25" l="1"/>
  <c r="R292" i="25" s="1"/>
  <c r="T292" i="25" s="1"/>
  <c r="H292" i="25"/>
  <c r="J292" i="25" s="1"/>
  <c r="C292" i="25"/>
  <c r="E292" i="25" s="1"/>
  <c r="L292" i="25"/>
  <c r="M292" i="25" s="1"/>
  <c r="O292" i="25" s="1"/>
  <c r="H277" i="25"/>
  <c r="J277" i="25" s="1"/>
  <c r="Q277" i="25"/>
  <c r="R277" i="25" s="1"/>
  <c r="T277" i="25" s="1"/>
  <c r="H273" i="25"/>
  <c r="J273" i="25" s="1"/>
  <c r="Q273" i="25"/>
  <c r="R273" i="25" s="1"/>
  <c r="T273" i="25" s="1"/>
  <c r="C279" i="25"/>
  <c r="E279" i="25" s="1"/>
  <c r="L279" i="25"/>
  <c r="M279" i="25" s="1"/>
  <c r="O279" i="25" s="1"/>
  <c r="Q274" i="25"/>
  <c r="R274" i="25" s="1"/>
  <c r="T274" i="25" s="1"/>
  <c r="H274" i="25"/>
  <c r="J274" i="25" s="1"/>
  <c r="Q272" i="25"/>
  <c r="R272" i="25" s="1"/>
  <c r="T272" i="25" s="1"/>
  <c r="H272" i="25"/>
  <c r="J272" i="25" s="1"/>
  <c r="C276" i="25"/>
  <c r="E276" i="25" s="1"/>
  <c r="L276" i="25"/>
  <c r="M276" i="25" s="1"/>
  <c r="O276" i="25" s="1"/>
  <c r="H283" i="25"/>
  <c r="J283" i="25" s="1"/>
  <c r="Q283" i="25"/>
  <c r="R283" i="25" s="1"/>
  <c r="T283" i="25" s="1"/>
  <c r="C282" i="25"/>
  <c r="E282" i="25" s="1"/>
  <c r="L282" i="25"/>
  <c r="M282" i="25" s="1"/>
  <c r="O282" i="25" s="1"/>
  <c r="C277" i="25"/>
  <c r="E277" i="25" s="1"/>
  <c r="L277" i="25"/>
  <c r="M277" i="25" s="1"/>
  <c r="O277" i="25" s="1"/>
  <c r="Q278" i="25"/>
  <c r="R278" i="25" s="1"/>
  <c r="T278" i="25" s="1"/>
  <c r="H278" i="25"/>
  <c r="J278" i="25" s="1"/>
  <c r="H275" i="25"/>
  <c r="J275" i="25" s="1"/>
  <c r="Q275" i="25"/>
  <c r="R275" i="25" s="1"/>
  <c r="T275" i="25" s="1"/>
  <c r="H281" i="25"/>
  <c r="J281" i="25" s="1"/>
  <c r="Q281" i="25"/>
  <c r="R281" i="25" s="1"/>
  <c r="T281" i="25" s="1"/>
  <c r="H289" i="25"/>
  <c r="J289" i="25" s="1"/>
  <c r="Q289" i="25"/>
  <c r="R289" i="25" s="1"/>
  <c r="T289" i="25" s="1"/>
  <c r="C291" i="25"/>
  <c r="E291" i="25" s="1"/>
  <c r="L291" i="25"/>
  <c r="M291" i="25" s="1"/>
  <c r="O291" i="25" s="1"/>
  <c r="Q286" i="25"/>
  <c r="R286" i="25" s="1"/>
  <c r="T286" i="25" s="1"/>
  <c r="H286" i="25"/>
  <c r="J286" i="25" s="1"/>
  <c r="C288" i="25"/>
  <c r="E288" i="25" s="1"/>
  <c r="L288" i="25"/>
  <c r="M288" i="25" s="1"/>
  <c r="O288" i="25" s="1"/>
  <c r="H295" i="25"/>
  <c r="J295" i="25" s="1"/>
  <c r="Q295" i="25"/>
  <c r="R295" i="25" s="1"/>
  <c r="T295" i="25" s="1"/>
  <c r="C294" i="25"/>
  <c r="E294" i="25" s="1"/>
  <c r="L294" i="25"/>
  <c r="M294" i="25" s="1"/>
  <c r="O294" i="25" s="1"/>
  <c r="C289" i="25"/>
  <c r="E289" i="25" s="1"/>
  <c r="L289" i="25"/>
  <c r="M289" i="25" s="1"/>
  <c r="O289" i="25" s="1"/>
  <c r="Q290" i="25"/>
  <c r="R290" i="25" s="1"/>
  <c r="T290" i="25" s="1"/>
  <c r="H290" i="25"/>
  <c r="J290" i="25" s="1"/>
  <c r="H287" i="25"/>
  <c r="J287" i="25" s="1"/>
  <c r="Q287" i="25"/>
  <c r="R287" i="25" s="1"/>
  <c r="T287" i="25" s="1"/>
  <c r="H293" i="25"/>
  <c r="J293" i="25" s="1"/>
  <c r="Q293" i="25"/>
  <c r="R293" i="25" s="1"/>
  <c r="T293" i="25" s="1"/>
  <c r="H285" i="25"/>
  <c r="J285" i="25" s="1"/>
  <c r="Q285" i="25"/>
  <c r="R285" i="25" s="1"/>
  <c r="T285" i="25" s="1"/>
  <c r="Q284" i="25"/>
  <c r="R284" i="25" s="1"/>
  <c r="T284" i="25" s="1"/>
  <c r="H284" i="25"/>
  <c r="J284" i="25" s="1"/>
  <c r="C281" i="25"/>
  <c r="E281" i="25" s="1"/>
  <c r="L281" i="25"/>
  <c r="M281" i="25" s="1"/>
  <c r="O281" i="25" s="1"/>
  <c r="H280" i="25"/>
  <c r="J280" i="25" s="1"/>
  <c r="Q280" i="25"/>
  <c r="R280" i="25" s="1"/>
  <c r="T280" i="25" s="1"/>
  <c r="C273" i="25"/>
  <c r="E273" i="25" s="1"/>
  <c r="L273" i="25"/>
  <c r="M273" i="25" s="1"/>
  <c r="O273" i="25" s="1"/>
  <c r="H279" i="25"/>
  <c r="J279" i="25" s="1"/>
  <c r="Q279" i="25"/>
  <c r="R279" i="25" s="1"/>
  <c r="T279" i="25" s="1"/>
  <c r="C280" i="25"/>
  <c r="E280" i="25" s="1"/>
  <c r="L280" i="25"/>
  <c r="M280" i="25" s="1"/>
  <c r="O280" i="25" s="1"/>
  <c r="C283" i="25"/>
  <c r="E283" i="25" s="1"/>
  <c r="L283" i="25"/>
  <c r="M283" i="25" s="1"/>
  <c r="O283" i="25" s="1"/>
  <c r="L272" i="25"/>
  <c r="M272" i="25" s="1"/>
  <c r="O272" i="25" s="1"/>
  <c r="C272" i="25"/>
  <c r="E272" i="25" s="1"/>
  <c r="H276" i="25"/>
  <c r="J276" i="25" s="1"/>
  <c r="Q276" i="25"/>
  <c r="R276" i="25" s="1"/>
  <c r="T276" i="25" s="1"/>
  <c r="H282" i="25"/>
  <c r="J282" i="25" s="1"/>
  <c r="Q282" i="25"/>
  <c r="R282" i="25" s="1"/>
  <c r="T282" i="25" s="1"/>
  <c r="C274" i="25"/>
  <c r="E274" i="25" s="1"/>
  <c r="L274" i="25"/>
  <c r="M274" i="25" s="1"/>
  <c r="O274" i="25" s="1"/>
  <c r="C278" i="25"/>
  <c r="E278" i="25" s="1"/>
  <c r="L278" i="25"/>
  <c r="M278" i="25" s="1"/>
  <c r="O278" i="25" s="1"/>
  <c r="C275" i="25"/>
  <c r="E275" i="25" s="1"/>
  <c r="L275" i="25"/>
  <c r="M275" i="25" s="1"/>
  <c r="O275" i="25" s="1"/>
  <c r="C293" i="25"/>
  <c r="E293" i="25" s="1"/>
  <c r="L293" i="25"/>
  <c r="M293" i="25" s="1"/>
  <c r="O293" i="25" s="1"/>
  <c r="C285" i="25"/>
  <c r="E285" i="25" s="1"/>
  <c r="L285" i="25"/>
  <c r="M285" i="25" s="1"/>
  <c r="O285" i="25" s="1"/>
  <c r="H291" i="25"/>
  <c r="J291" i="25" s="1"/>
  <c r="Q291" i="25"/>
  <c r="R291" i="25" s="1"/>
  <c r="T291" i="25" s="1"/>
  <c r="C295" i="25"/>
  <c r="E295" i="25" s="1"/>
  <c r="L295" i="25"/>
  <c r="M295" i="25" s="1"/>
  <c r="O295" i="25" s="1"/>
  <c r="C284" i="25"/>
  <c r="E284" i="25" s="1"/>
  <c r="L284" i="25"/>
  <c r="M284" i="25" s="1"/>
  <c r="O284" i="25" s="1"/>
  <c r="Q288" i="25"/>
  <c r="R288" i="25" s="1"/>
  <c r="T288" i="25" s="1"/>
  <c r="H288" i="25"/>
  <c r="J288" i="25" s="1"/>
  <c r="Q294" i="25"/>
  <c r="R294" i="25" s="1"/>
  <c r="T294" i="25" s="1"/>
  <c r="H294" i="25"/>
  <c r="J294" i="25" s="1"/>
  <c r="C286" i="25"/>
  <c r="E286" i="25" s="1"/>
  <c r="L286" i="25"/>
  <c r="M286" i="25" s="1"/>
  <c r="O286" i="25" s="1"/>
  <c r="C290" i="25"/>
  <c r="E290" i="25" s="1"/>
  <c r="L290" i="25"/>
  <c r="M290" i="25" s="1"/>
  <c r="O290" i="25" s="1"/>
  <c r="C287" i="25"/>
  <c r="E287" i="25" s="1"/>
  <c r="L287" i="25"/>
  <c r="M287" i="25" s="1"/>
  <c r="O287" i="25" s="1"/>
  <c r="H295" i="24"/>
  <c r="J295" i="24" s="1"/>
  <c r="Q295" i="24"/>
  <c r="R295" i="24" s="1"/>
  <c r="T295" i="24" s="1"/>
  <c r="H289" i="24"/>
  <c r="J289" i="24" s="1"/>
  <c r="Q289" i="24"/>
  <c r="R289" i="24" s="1"/>
  <c r="T289" i="24" s="1"/>
  <c r="Q278" i="24"/>
  <c r="R278" i="24" s="1"/>
  <c r="T278" i="24" s="1"/>
  <c r="H278" i="24"/>
  <c r="J278" i="24" s="1"/>
  <c r="C274" i="24"/>
  <c r="E274" i="24" s="1"/>
  <c r="L274" i="24"/>
  <c r="M274" i="24" s="1"/>
  <c r="O274" i="24" s="1"/>
  <c r="H273" i="24"/>
  <c r="J273" i="24" s="1"/>
  <c r="Q273" i="24"/>
  <c r="R273" i="24" s="1"/>
  <c r="T273" i="24" s="1"/>
  <c r="Q282" i="24"/>
  <c r="R282" i="24" s="1"/>
  <c r="T282" i="24" s="1"/>
  <c r="H282" i="24"/>
  <c r="J282" i="24" s="1"/>
  <c r="C282" i="24"/>
  <c r="E282" i="24" s="1"/>
  <c r="L282" i="24"/>
  <c r="M282" i="24" s="1"/>
  <c r="O282" i="24" s="1"/>
  <c r="C280" i="24"/>
  <c r="E280" i="24" s="1"/>
  <c r="L280" i="24"/>
  <c r="M280" i="24" s="1"/>
  <c r="O280" i="24" s="1"/>
  <c r="Q281" i="24"/>
  <c r="R281" i="24" s="1"/>
  <c r="T281" i="24" s="1"/>
  <c r="H281" i="24"/>
  <c r="J281" i="24" s="1"/>
  <c r="Q275" i="24"/>
  <c r="R275" i="24" s="1"/>
  <c r="T275" i="24" s="1"/>
  <c r="H275" i="24"/>
  <c r="J275" i="24" s="1"/>
  <c r="C276" i="24"/>
  <c r="E276" i="24" s="1"/>
  <c r="L276" i="24"/>
  <c r="M276" i="24" s="1"/>
  <c r="O276" i="24" s="1"/>
  <c r="Q274" i="24"/>
  <c r="R274" i="24" s="1"/>
  <c r="T274" i="24" s="1"/>
  <c r="H274" i="24"/>
  <c r="J274" i="24" s="1"/>
  <c r="C273" i="24"/>
  <c r="E273" i="24" s="1"/>
  <c r="L273" i="24"/>
  <c r="M273" i="24" s="1"/>
  <c r="O273" i="24" s="1"/>
  <c r="C272" i="24"/>
  <c r="E272" i="24" s="1"/>
  <c r="L272" i="24"/>
  <c r="M272" i="24" s="1"/>
  <c r="O272" i="24" s="1"/>
  <c r="Q290" i="24"/>
  <c r="R290" i="24" s="1"/>
  <c r="T290" i="24" s="1"/>
  <c r="H290" i="24"/>
  <c r="J290" i="24" s="1"/>
  <c r="H285" i="24"/>
  <c r="J285" i="24" s="1"/>
  <c r="Q285" i="24"/>
  <c r="R285" i="24" s="1"/>
  <c r="T285" i="24" s="1"/>
  <c r="C294" i="24"/>
  <c r="E294" i="24" s="1"/>
  <c r="L294" i="24"/>
  <c r="M294" i="24" s="1"/>
  <c r="O294" i="24" s="1"/>
  <c r="C292" i="24"/>
  <c r="E292" i="24" s="1"/>
  <c r="L292" i="24"/>
  <c r="M292" i="24" s="1"/>
  <c r="O292" i="24" s="1"/>
  <c r="H293" i="24"/>
  <c r="J293" i="24" s="1"/>
  <c r="Q293" i="24"/>
  <c r="R293" i="24" s="1"/>
  <c r="T293" i="24" s="1"/>
  <c r="Q287" i="24"/>
  <c r="R287" i="24" s="1"/>
  <c r="T287" i="24" s="1"/>
  <c r="H287" i="24"/>
  <c r="J287" i="24" s="1"/>
  <c r="C288" i="24"/>
  <c r="E288" i="24" s="1"/>
  <c r="L288" i="24"/>
  <c r="M288" i="24" s="1"/>
  <c r="O288" i="24" s="1"/>
  <c r="Q286" i="24"/>
  <c r="R286" i="24" s="1"/>
  <c r="T286" i="24" s="1"/>
  <c r="H286" i="24"/>
  <c r="J286" i="24" s="1"/>
  <c r="C285" i="24"/>
  <c r="E285" i="24" s="1"/>
  <c r="L285" i="24"/>
  <c r="M285" i="24" s="1"/>
  <c r="O285" i="24" s="1"/>
  <c r="C284" i="24"/>
  <c r="E284" i="24" s="1"/>
  <c r="L284" i="24"/>
  <c r="M284" i="24" s="1"/>
  <c r="O284" i="24" s="1"/>
  <c r="C286" i="24"/>
  <c r="E286" i="24" s="1"/>
  <c r="L286" i="24"/>
  <c r="M286" i="24" s="1"/>
  <c r="O286" i="24" s="1"/>
  <c r="Q294" i="24"/>
  <c r="R294" i="24" s="1"/>
  <c r="T294" i="24" s="1"/>
  <c r="H294" i="24"/>
  <c r="J294" i="24" s="1"/>
  <c r="H283" i="24"/>
  <c r="J283" i="24" s="1"/>
  <c r="Q283" i="24"/>
  <c r="R283" i="24" s="1"/>
  <c r="T283" i="24" s="1"/>
  <c r="C283" i="24"/>
  <c r="E283" i="24" s="1"/>
  <c r="L283" i="24"/>
  <c r="M283" i="24" s="1"/>
  <c r="O283" i="24" s="1"/>
  <c r="H277" i="24"/>
  <c r="J277" i="24" s="1"/>
  <c r="Q277" i="24"/>
  <c r="R277" i="24" s="1"/>
  <c r="T277" i="24" s="1"/>
  <c r="Q280" i="24"/>
  <c r="R280" i="24" s="1"/>
  <c r="T280" i="24" s="1"/>
  <c r="H280" i="24"/>
  <c r="J280" i="24" s="1"/>
  <c r="Q272" i="24"/>
  <c r="R272" i="24" s="1"/>
  <c r="T272" i="24" s="1"/>
  <c r="H272" i="24"/>
  <c r="J272" i="24" s="1"/>
  <c r="C278" i="24"/>
  <c r="E278" i="24" s="1"/>
  <c r="L278" i="24"/>
  <c r="M278" i="24" s="1"/>
  <c r="O278" i="24" s="1"/>
  <c r="C279" i="24"/>
  <c r="E279" i="24" s="1"/>
  <c r="L279" i="24"/>
  <c r="M279" i="24" s="1"/>
  <c r="O279" i="24" s="1"/>
  <c r="C277" i="24"/>
  <c r="E277" i="24" s="1"/>
  <c r="L277" i="24"/>
  <c r="M277" i="24" s="1"/>
  <c r="O277" i="24" s="1"/>
  <c r="C275" i="24"/>
  <c r="E275" i="24" s="1"/>
  <c r="L275" i="24"/>
  <c r="M275" i="24" s="1"/>
  <c r="O275" i="24" s="1"/>
  <c r="H279" i="24"/>
  <c r="J279" i="24" s="1"/>
  <c r="Q279" i="24"/>
  <c r="R279" i="24" s="1"/>
  <c r="T279" i="24" s="1"/>
  <c r="Q276" i="24"/>
  <c r="R276" i="24" s="1"/>
  <c r="T276" i="24" s="1"/>
  <c r="H276" i="24"/>
  <c r="J276" i="24" s="1"/>
  <c r="C281" i="24"/>
  <c r="E281" i="24" s="1"/>
  <c r="L281" i="24"/>
  <c r="M281" i="24" s="1"/>
  <c r="O281" i="24" s="1"/>
  <c r="C295" i="24"/>
  <c r="E295" i="24" s="1"/>
  <c r="L295" i="24"/>
  <c r="M295" i="24" s="1"/>
  <c r="O295" i="24" s="1"/>
  <c r="Q292" i="24"/>
  <c r="R292" i="24" s="1"/>
  <c r="T292" i="24" s="1"/>
  <c r="H292" i="24"/>
  <c r="J292" i="24" s="1"/>
  <c r="Q284" i="24"/>
  <c r="R284" i="24" s="1"/>
  <c r="T284" i="24" s="1"/>
  <c r="H284" i="24"/>
  <c r="J284" i="24" s="1"/>
  <c r="C290" i="24"/>
  <c r="E290" i="24" s="1"/>
  <c r="L290" i="24"/>
  <c r="M290" i="24" s="1"/>
  <c r="O290" i="24" s="1"/>
  <c r="C291" i="24"/>
  <c r="E291" i="24" s="1"/>
  <c r="L291" i="24"/>
  <c r="M291" i="24" s="1"/>
  <c r="O291" i="24" s="1"/>
  <c r="C289" i="24"/>
  <c r="E289" i="24" s="1"/>
  <c r="L289" i="24"/>
  <c r="M289" i="24" s="1"/>
  <c r="O289" i="24" s="1"/>
  <c r="C287" i="24"/>
  <c r="E287" i="24" s="1"/>
  <c r="L287" i="24"/>
  <c r="M287" i="24" s="1"/>
  <c r="O287" i="24" s="1"/>
  <c r="Q291" i="24"/>
  <c r="R291" i="24" s="1"/>
  <c r="T291" i="24" s="1"/>
  <c r="H291" i="24"/>
  <c r="J291" i="24" s="1"/>
  <c r="Q288" i="24"/>
  <c r="R288" i="24" s="1"/>
  <c r="T288" i="24" s="1"/>
  <c r="H288" i="24"/>
  <c r="J288" i="24" s="1"/>
  <c r="C293" i="24"/>
  <c r="E293" i="24" s="1"/>
  <c r="L293" i="24"/>
  <c r="M293" i="24" s="1"/>
  <c r="O293" i="24" s="1"/>
  <c r="L261" i="9"/>
  <c r="M261" i="9" s="1"/>
  <c r="O261" i="9" s="1"/>
  <c r="C261" i="9"/>
  <c r="E261" i="9" s="1"/>
  <c r="L264" i="9"/>
  <c r="M264" i="9" s="1"/>
  <c r="O264" i="9" s="1"/>
  <c r="C264" i="9"/>
  <c r="E264" i="9" s="1"/>
  <c r="Q264" i="9"/>
  <c r="R264" i="9" s="1"/>
  <c r="T264" i="9" s="1"/>
  <c r="H264" i="9"/>
  <c r="J264" i="9" s="1"/>
  <c r="Q261" i="9"/>
  <c r="R261" i="9" s="1"/>
  <c r="T261" i="9" s="1"/>
  <c r="H261" i="9"/>
  <c r="J261" i="9" s="1"/>
  <c r="Q268" i="9"/>
  <c r="R268" i="9" s="1"/>
  <c r="T268" i="9" s="1"/>
  <c r="H268" i="9"/>
  <c r="J268" i="9" s="1"/>
  <c r="Q269" i="9"/>
  <c r="R269" i="9" s="1"/>
  <c r="T269" i="9" s="1"/>
  <c r="H269" i="9"/>
  <c r="J269" i="9" s="1"/>
  <c r="L262" i="9"/>
  <c r="M262" i="9" s="1"/>
  <c r="O262" i="9" s="1"/>
  <c r="C262" i="9"/>
  <c r="E262" i="9" s="1"/>
  <c r="Q266" i="9"/>
  <c r="R266" i="9" s="1"/>
  <c r="T266" i="9" s="1"/>
  <c r="H266" i="9"/>
  <c r="J266" i="9" s="1"/>
  <c r="L269" i="9"/>
  <c r="M269" i="9" s="1"/>
  <c r="O269" i="9" s="1"/>
  <c r="C269" i="9"/>
  <c r="E269" i="9" s="1"/>
  <c r="L263" i="9"/>
  <c r="M263" i="9" s="1"/>
  <c r="O263" i="9" s="1"/>
  <c r="C263" i="9"/>
  <c r="E263" i="9" s="1"/>
  <c r="L266" i="9"/>
  <c r="M266" i="9" s="1"/>
  <c r="O266" i="9" s="1"/>
  <c r="C266" i="9"/>
  <c r="E266" i="9" s="1"/>
  <c r="Q270" i="9"/>
  <c r="R270" i="9" s="1"/>
  <c r="T270" i="9" s="1"/>
  <c r="H270" i="9"/>
  <c r="J270" i="9" s="1"/>
  <c r="Q267" i="9"/>
  <c r="R267" i="9" s="1"/>
  <c r="T267" i="9" s="1"/>
  <c r="H267" i="9"/>
  <c r="J267" i="9" s="1"/>
  <c r="Q271" i="9"/>
  <c r="R271" i="9" s="1"/>
  <c r="T271" i="9" s="1"/>
  <c r="H271" i="9"/>
  <c r="J271" i="9" s="1"/>
  <c r="Q260" i="9"/>
  <c r="R260" i="9" s="1"/>
  <c r="T260" i="9" s="1"/>
  <c r="H260" i="9"/>
  <c r="J260" i="9" s="1"/>
  <c r="Q263" i="9"/>
  <c r="R263" i="9" s="1"/>
  <c r="T263" i="9" s="1"/>
  <c r="H263" i="9"/>
  <c r="J263" i="9" s="1"/>
  <c r="L268" i="9"/>
  <c r="M268" i="9" s="1"/>
  <c r="O268" i="9" s="1"/>
  <c r="C268" i="9"/>
  <c r="E268" i="9" s="1"/>
  <c r="L270" i="9"/>
  <c r="M270" i="9" s="1"/>
  <c r="O270" i="9" s="1"/>
  <c r="C270" i="9"/>
  <c r="E270" i="9" s="1"/>
  <c r="L267" i="9"/>
  <c r="M267" i="9" s="1"/>
  <c r="O267" i="9" s="1"/>
  <c r="C267" i="9"/>
  <c r="E267" i="9" s="1"/>
  <c r="Q265" i="9"/>
  <c r="R265" i="9" s="1"/>
  <c r="T265" i="9" s="1"/>
  <c r="H265" i="9"/>
  <c r="J265" i="9" s="1"/>
  <c r="L265" i="9"/>
  <c r="M265" i="9" s="1"/>
  <c r="O265" i="9" s="1"/>
  <c r="C265" i="9"/>
  <c r="E265" i="9" s="1"/>
  <c r="Q262" i="9"/>
  <c r="R262" i="9" s="1"/>
  <c r="T262" i="9" s="1"/>
  <c r="H262" i="9"/>
  <c r="J262" i="9" s="1"/>
  <c r="L260" i="9"/>
  <c r="M260" i="9" s="1"/>
  <c r="O260" i="9" s="1"/>
  <c r="C260" i="9"/>
  <c r="E260" i="9" s="1"/>
  <c r="L271" i="9"/>
  <c r="M271" i="9" s="1"/>
  <c r="O271" i="9" s="1"/>
  <c r="C271" i="9"/>
  <c r="E271" i="9" s="1"/>
  <c r="Q277" i="9" l="1"/>
  <c r="R277" i="9" s="1"/>
  <c r="T277" i="9" s="1"/>
  <c r="H277" i="9"/>
  <c r="J277" i="9" s="1"/>
  <c r="L292" i="9"/>
  <c r="M292" i="9" s="1"/>
  <c r="O292" i="9" s="1"/>
  <c r="C292" i="9"/>
  <c r="E292" i="9" s="1"/>
  <c r="L291" i="9"/>
  <c r="M291" i="9" s="1"/>
  <c r="O291" i="9" s="1"/>
  <c r="C291" i="9"/>
  <c r="E291" i="9" s="1"/>
  <c r="L282" i="9"/>
  <c r="M282" i="9" s="1"/>
  <c r="O282" i="9" s="1"/>
  <c r="C282" i="9"/>
  <c r="E282" i="9" s="1"/>
  <c r="Q275" i="9"/>
  <c r="R275" i="9" s="1"/>
  <c r="T275" i="9" s="1"/>
  <c r="H275" i="9"/>
  <c r="J275" i="9" s="1"/>
  <c r="Q291" i="9"/>
  <c r="R291" i="9" s="1"/>
  <c r="T291" i="9" s="1"/>
  <c r="H291" i="9"/>
  <c r="J291" i="9" s="1"/>
  <c r="L290" i="9"/>
  <c r="M290" i="9" s="1"/>
  <c r="O290" i="9" s="1"/>
  <c r="C290" i="9"/>
  <c r="E290" i="9" s="1"/>
  <c r="L287" i="9"/>
  <c r="M287" i="9" s="1"/>
  <c r="O287" i="9" s="1"/>
  <c r="C287" i="9"/>
  <c r="E287" i="9" s="1"/>
  <c r="Q290" i="9"/>
  <c r="R290" i="9" s="1"/>
  <c r="T290" i="9" s="1"/>
  <c r="H290" i="9"/>
  <c r="J290" i="9" s="1"/>
  <c r="Q292" i="9"/>
  <c r="R292" i="9" s="1"/>
  <c r="T292" i="9" s="1"/>
  <c r="H292" i="9"/>
  <c r="J292" i="9" s="1"/>
  <c r="Q288" i="9"/>
  <c r="R288" i="9" s="1"/>
  <c r="T288" i="9" s="1"/>
  <c r="H288" i="9"/>
  <c r="J288" i="9" s="1"/>
  <c r="L295" i="9"/>
  <c r="M295" i="9" s="1"/>
  <c r="O295" i="9" s="1"/>
  <c r="C295" i="9"/>
  <c r="E295" i="9" s="1"/>
  <c r="Q286" i="9"/>
  <c r="R286" i="9" s="1"/>
  <c r="T286" i="9" s="1"/>
  <c r="H286" i="9"/>
  <c r="J286" i="9" s="1"/>
  <c r="L277" i="9"/>
  <c r="M277" i="9" s="1"/>
  <c r="O277" i="9" s="1"/>
  <c r="C277" i="9"/>
  <c r="E277" i="9" s="1"/>
  <c r="L294" i="9"/>
  <c r="M294" i="9" s="1"/>
  <c r="O294" i="9" s="1"/>
  <c r="C294" i="9"/>
  <c r="E294" i="9" s="1"/>
  <c r="Q283" i="9"/>
  <c r="R283" i="9" s="1"/>
  <c r="T283" i="9" s="1"/>
  <c r="H283" i="9"/>
  <c r="J283" i="9" s="1"/>
  <c r="Q282" i="9"/>
  <c r="R282" i="9" s="1"/>
  <c r="T282" i="9" s="1"/>
  <c r="H282" i="9"/>
  <c r="J282" i="9" s="1"/>
  <c r="Q272" i="9"/>
  <c r="R272" i="9" s="1"/>
  <c r="T272" i="9" s="1"/>
  <c r="H272" i="9"/>
  <c r="J272" i="9" s="1"/>
  <c r="L281" i="9"/>
  <c r="M281" i="9" s="1"/>
  <c r="O281" i="9" s="1"/>
  <c r="C281" i="9"/>
  <c r="E281" i="9" s="1"/>
  <c r="L274" i="9"/>
  <c r="M274" i="9" s="1"/>
  <c r="O274" i="9" s="1"/>
  <c r="C274" i="9"/>
  <c r="E274" i="9" s="1"/>
  <c r="Q281" i="9"/>
  <c r="R281" i="9" s="1"/>
  <c r="T281" i="9" s="1"/>
  <c r="H281" i="9"/>
  <c r="J281" i="9" s="1"/>
  <c r="Q273" i="9"/>
  <c r="R273" i="9" s="1"/>
  <c r="T273" i="9" s="1"/>
  <c r="H273" i="9"/>
  <c r="J273" i="9" s="1"/>
  <c r="L272" i="9"/>
  <c r="M272" i="9" s="1"/>
  <c r="O272" i="9" s="1"/>
  <c r="C272" i="9"/>
  <c r="E272" i="9" s="1"/>
  <c r="L289" i="9"/>
  <c r="M289" i="9" s="1"/>
  <c r="O289" i="9" s="1"/>
  <c r="C289" i="9"/>
  <c r="E289" i="9" s="1"/>
  <c r="Q287" i="9"/>
  <c r="R287" i="9" s="1"/>
  <c r="T287" i="9" s="1"/>
  <c r="H287" i="9"/>
  <c r="J287" i="9" s="1"/>
  <c r="Q289" i="9"/>
  <c r="R289" i="9" s="1"/>
  <c r="T289" i="9" s="1"/>
  <c r="H289" i="9"/>
  <c r="J289" i="9" s="1"/>
  <c r="L280" i="9"/>
  <c r="M280" i="9" s="1"/>
  <c r="O280" i="9" s="1"/>
  <c r="C280" i="9"/>
  <c r="E280" i="9" s="1"/>
  <c r="Q295" i="9"/>
  <c r="R295" i="9" s="1"/>
  <c r="T295" i="9" s="1"/>
  <c r="H295" i="9"/>
  <c r="J295" i="9" s="1"/>
  <c r="Q294" i="9"/>
  <c r="R294" i="9" s="1"/>
  <c r="T294" i="9" s="1"/>
  <c r="H294" i="9"/>
  <c r="J294" i="9" s="1"/>
  <c r="Q284" i="9"/>
  <c r="R284" i="9" s="1"/>
  <c r="T284" i="9" s="1"/>
  <c r="H284" i="9"/>
  <c r="J284" i="9" s="1"/>
  <c r="L293" i="9"/>
  <c r="M293" i="9" s="1"/>
  <c r="O293" i="9" s="1"/>
  <c r="C293" i="9"/>
  <c r="E293" i="9" s="1"/>
  <c r="L286" i="9"/>
  <c r="M286" i="9" s="1"/>
  <c r="O286" i="9" s="1"/>
  <c r="C286" i="9"/>
  <c r="E286" i="9" s="1"/>
  <c r="Q293" i="9"/>
  <c r="R293" i="9" s="1"/>
  <c r="T293" i="9" s="1"/>
  <c r="H293" i="9"/>
  <c r="J293" i="9" s="1"/>
  <c r="Q285" i="9"/>
  <c r="R285" i="9" s="1"/>
  <c r="T285" i="9" s="1"/>
  <c r="H285" i="9"/>
  <c r="J285" i="9" s="1"/>
  <c r="L284" i="9"/>
  <c r="M284" i="9" s="1"/>
  <c r="O284" i="9" s="1"/>
  <c r="C284" i="9"/>
  <c r="E284" i="9" s="1"/>
  <c r="L276" i="9"/>
  <c r="M276" i="9" s="1"/>
  <c r="O276" i="9" s="1"/>
  <c r="C276" i="9"/>
  <c r="E276" i="9" s="1"/>
  <c r="L273" i="9"/>
  <c r="M273" i="9" s="1"/>
  <c r="O273" i="9" s="1"/>
  <c r="C273" i="9"/>
  <c r="E273" i="9" s="1"/>
  <c r="L279" i="9"/>
  <c r="M279" i="9" s="1"/>
  <c r="O279" i="9" s="1"/>
  <c r="C279" i="9"/>
  <c r="E279" i="9" s="1"/>
  <c r="Q279" i="9"/>
  <c r="R279" i="9" s="1"/>
  <c r="T279" i="9" s="1"/>
  <c r="H279" i="9"/>
  <c r="J279" i="9" s="1"/>
  <c r="L278" i="9"/>
  <c r="M278" i="9" s="1"/>
  <c r="O278" i="9" s="1"/>
  <c r="C278" i="9"/>
  <c r="E278" i="9" s="1"/>
  <c r="L275" i="9"/>
  <c r="M275" i="9" s="1"/>
  <c r="O275" i="9" s="1"/>
  <c r="C275" i="9"/>
  <c r="E275" i="9" s="1"/>
  <c r="Q278" i="9"/>
  <c r="R278" i="9" s="1"/>
  <c r="T278" i="9" s="1"/>
  <c r="H278" i="9"/>
  <c r="J278" i="9" s="1"/>
  <c r="Q280" i="9"/>
  <c r="R280" i="9" s="1"/>
  <c r="T280" i="9" s="1"/>
  <c r="H280" i="9"/>
  <c r="J280" i="9" s="1"/>
  <c r="Q276" i="9"/>
  <c r="R276" i="9" s="1"/>
  <c r="T276" i="9" s="1"/>
  <c r="H276" i="9"/>
  <c r="J276" i="9" s="1"/>
  <c r="L283" i="9"/>
  <c r="M283" i="9" s="1"/>
  <c r="O283" i="9" s="1"/>
  <c r="C283" i="9"/>
  <c r="E283" i="9" s="1"/>
  <c r="Q274" i="9"/>
  <c r="R274" i="9" s="1"/>
  <c r="T274" i="9" s="1"/>
  <c r="H274" i="9"/>
  <c r="J274" i="9" s="1"/>
  <c r="L288" i="9"/>
  <c r="M288" i="9" s="1"/>
  <c r="O288" i="9" s="1"/>
  <c r="C288" i="9"/>
  <c r="E288" i="9" s="1"/>
  <c r="L285" i="9"/>
  <c r="M285" i="9" s="1"/>
  <c r="O285" i="9" s="1"/>
  <c r="C285" i="9"/>
  <c r="E285" i="9" s="1"/>
</calcChain>
</file>

<file path=xl/sharedStrings.xml><?xml version="1.0" encoding="utf-8"?>
<sst xmlns="http://schemas.openxmlformats.org/spreadsheetml/2006/main" count="460" uniqueCount="98">
  <si>
    <t>COD</t>
  </si>
  <si>
    <t>US$</t>
  </si>
  <si>
    <t>On Peak</t>
  </si>
  <si>
    <t>Off Peak</t>
  </si>
  <si>
    <t>Losses</t>
  </si>
  <si>
    <t>x</t>
  </si>
  <si>
    <t>ForEx</t>
  </si>
  <si>
    <t>NB Transmission Charges:</t>
  </si>
  <si>
    <t>Schedule 1</t>
  </si>
  <si>
    <t>Scheduling, System Control and Dispatch Service</t>
  </si>
  <si>
    <t>per MW of Reserved Capacity per Hour</t>
  </si>
  <si>
    <t>Schedule 2</t>
  </si>
  <si>
    <t>Reactive Supply and Voltage Control fro generation Source Services</t>
  </si>
  <si>
    <t>Non-Firm Point-to-Point Transmission Service</t>
  </si>
  <si>
    <t>of Reserved Capacity per day</t>
  </si>
  <si>
    <t>of Reserved Capacity per hour</t>
  </si>
  <si>
    <t>Total Charges</t>
  </si>
  <si>
    <t>per MWh</t>
  </si>
  <si>
    <t>Year of estimates</t>
  </si>
  <si>
    <t>Annual escalation</t>
  </si>
  <si>
    <t xml:space="preserve">On Peak Hourly </t>
  </si>
  <si>
    <t xml:space="preserve">Off Peak Hourly </t>
  </si>
  <si>
    <t xml:space="preserve">On Peak Daily </t>
  </si>
  <si>
    <t xml:space="preserve">Off Peak Daily </t>
  </si>
  <si>
    <t>Schedule 7 &amp; 8</t>
  </si>
  <si>
    <t>Schedule 1 + 2 + 7/8:</t>
  </si>
  <si>
    <t>Power Prices - US$/MWh</t>
  </si>
  <si>
    <t>Gas Prices - US$/MMBtu</t>
  </si>
  <si>
    <t>MassHub</t>
  </si>
  <si>
    <t>Henry Hub</t>
  </si>
  <si>
    <t>Differential</t>
  </si>
  <si>
    <t>ACG</t>
  </si>
  <si>
    <t>7 X 24</t>
  </si>
  <si>
    <t>CAD$</t>
  </si>
  <si>
    <t>Foreign Exchange Assumptions</t>
  </si>
  <si>
    <t>Plus:  NB Transmission (On Peak)</t>
  </si>
  <si>
    <t>NB On Peak Price</t>
  </si>
  <si>
    <t>NB Off Peak Price</t>
  </si>
  <si>
    <t>Plus:  NB Transmission (OffPeak)</t>
  </si>
  <si>
    <t>Nalcor On Peak Price</t>
  </si>
  <si>
    <t>Nalcor Off Peak Price</t>
  </si>
  <si>
    <t>MassHub - On Peak - Base</t>
  </si>
  <si>
    <t>MassHub - Off Peak - Base</t>
  </si>
  <si>
    <t>MassHub - On Peak - Low</t>
  </si>
  <si>
    <t>MassHub - Off Peak - Low</t>
  </si>
  <si>
    <t>Energy Purchases from New Brunswick/Nalcor:  Low Case</t>
  </si>
  <si>
    <t>New Brunswick Energy Sales (Low Case)</t>
  </si>
  <si>
    <t>Nalcor Energy Sales (Low Case)</t>
  </si>
  <si>
    <t>MassHub - On Peak - High</t>
  </si>
  <si>
    <t>MassHub - Off Peak - High</t>
  </si>
  <si>
    <t>Energy Purchases from New Brunswick/Nalcor (High Case)</t>
  </si>
  <si>
    <t>New Brunswick Energy Sales (High Case)</t>
  </si>
  <si>
    <t>Nalcor Energy Sales (High Case)</t>
  </si>
  <si>
    <t>New Brunswick Energy Sales (Base Case)</t>
  </si>
  <si>
    <t>Nalcor Energy Sales (Base Case)</t>
  </si>
  <si>
    <t>Energy Purchases from New Brunswick/Nalcor (Base Case)</t>
  </si>
  <si>
    <t>Maritime Link + Surplus Energy Purchases</t>
  </si>
  <si>
    <t>Maritime Link</t>
  </si>
  <si>
    <t>Revenue requirement - $K</t>
  </si>
  <si>
    <t>Energy Sales (MWh)</t>
  </si>
  <si>
    <t>$/MWh</t>
  </si>
  <si>
    <t>Total ML + Surplus</t>
  </si>
  <si>
    <t>Data for Graphs</t>
  </si>
  <si>
    <t>ML $/MWh</t>
  </si>
  <si>
    <t>Surplus Energy $/MWh</t>
  </si>
  <si>
    <t>Blended $/MWh</t>
  </si>
  <si>
    <t>ML Base Load</t>
  </si>
  <si>
    <t>NB</t>
  </si>
  <si>
    <t xml:space="preserve"> $k</t>
  </si>
  <si>
    <t>GWh</t>
  </si>
  <si>
    <t>2017*</t>
  </si>
  <si>
    <t>* 2017 amounts on Figure 4.4 have been factored to represent the Maritime Link coming into service in October of 2017.</t>
  </si>
  <si>
    <t>ESAI Q3 2012 Low Forecast</t>
  </si>
  <si>
    <t>ESAI Q3 2012 Base Forecast</t>
  </si>
  <si>
    <t>ESAI Q3 2012 High Forecast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</si>
  <si>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</si>
  <si>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</si>
  <si>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</si>
  <si>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</si>
  <si>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</si>
  <si>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</si>
  <si>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</si>
  <si>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</si>
  <si>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</si>
  <si>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</si>
  <si>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</si>
  <si>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</si>
  <si>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</si>
  <si>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k$</t>
  </si>
  <si>
    <t>ML Base Load Case</t>
  </si>
  <si>
    <t>NB Surplus Energy</t>
  </si>
  <si>
    <t>NL</t>
  </si>
  <si>
    <t>Total Surplus Energy (NL &amp; NB)</t>
  </si>
  <si>
    <t>Total Economy Energy (NL &amp; NB)</t>
  </si>
  <si>
    <t>NL Surplus Energy</t>
  </si>
  <si>
    <t>Total (NB plus NL) GWh</t>
  </si>
  <si>
    <t>Monthly cost of Total Imports (NB &amp; NL)</t>
  </si>
  <si>
    <t>Surplus Energy (NL + 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</si>
</sst>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&quot;$&quot;\ \(#,##0\);_(&quot;$&quot;\ &quot;-&quot;??_);_(@_)"/>
    <numFmt numFmtId="165" formatCode="0.0%"/>
    <numFmt numFmtId="166" formatCode="_(&quot;$&quot;\ #,##0.00_);_(&quot;$&quot;\ \(#,##0.00\);_(&quot;$&quot;\ &quot;-&quot;??_);_(@_)"/>
    <numFmt numFmtId="167" formatCode="[$-409]d\-mmm;@"/>
    <numFmt numFmtId="168" formatCode="_-&quot;$&quot;* #,##0.00_-;\-&quot;$&quot;* #,##0.00_-;_-&quot;$&quot;* &quot;-&quot;??_-;_-@_-"/>
    <numFmt numFmtId="169" formatCode="_-&quot;$&quot;\ #,##0_-;\-&quot;$&quot;\ #,##0_-;_-&quot;$&quot;* &quot;-&quot;??_-;_-@_-"/>
    <numFmt numFmtId="170" formatCode="_-* #,##0.00_-;\-* #,##0.00_-;_-* &quot;-&quot;??_-;_-@_-"/>
    <numFmt numFmtId="171" formatCode="_(\ #,##0_);_(\ \(#,##0\);_(* &quot;-&quot;??_);_(@_)"/>
    <numFmt numFmtId="172" formatCode="_(* #,##0_);_(* \(#,##0\);_(* &quot;-&quot;??_);_(@_)"/>
    <numFmt numFmtId="173" formatCode="_(&quot;$&quot;\ #,##0.00_);_(&quot;$&quot;* \(#,##0.00\);_(&quot;$&quot;* &quot;-&quot;??_);_(@_)"/>
    <numFmt numFmtId="174" formatCode="_(&quot;$&quot;\ #,##0_);_(&quot;$&quot;* \(#,##0\);_(&quot;$&quot;* &quot;-&quot;??_);_(@_)"/>
    <numFmt numFmtId="175" formatCode="&quot;$&quot;#,##0.0"/>
    <numFmt numFmtId="176" formatCode="0.0"/>
    <numFmt numFmtId="177" formatCode="&quot;$&quot;#,##0"/>
  </numFmts>
  <fonts count="3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2"/>
      <color theme="1"/>
      <name val="Calibri"/>
      <family val="2"/>
    </font>
    <font>
      <b/>
      <sz val="12"/>
      <color rgb="FF0070C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70C0"/>
      <name val="Calibri"/>
      <family val="2"/>
      <scheme val="minor"/>
    </font>
    <font>
      <b/>
      <i/>
      <sz val="10"/>
      <color rgb="FF0070C0"/>
      <name val="Calibri"/>
      <family val="2"/>
    </font>
    <font>
      <b/>
      <sz val="20"/>
      <color rgb="FF0070C0"/>
      <name val="Calibri"/>
      <family val="2"/>
    </font>
    <font>
      <sz val="8"/>
      <name val="Tahoma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24"/>
      <color rgb="FF0070C0"/>
      <name val="Calibri"/>
      <family val="2"/>
    </font>
    <font>
      <b/>
      <sz val="16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6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7" fontId="8" fillId="0" borderId="0"/>
    <xf numFmtId="167" fontId="8" fillId="0" borderId="0"/>
    <xf numFmtId="0" fontId="7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>
      <alignment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" fillId="3" borderId="5" applyBorder="0">
      <alignment horizontal="left" vertical="center" indent="2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7" fontId="12" fillId="3" borderId="6" applyBorder="0" applyProtection="0">
      <alignment vertical="center"/>
    </xf>
    <xf numFmtId="0" fontId="17" fillId="4" borderId="0" applyBorder="0">
      <alignment horizontal="left" vertical="center" indent="1"/>
    </xf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8" fillId="5" borderId="7" applyBorder="0">
      <alignment horizontal="left" vertical="center" indent="1"/>
    </xf>
    <xf numFmtId="37" fontId="19" fillId="0" borderId="8">
      <alignment vertical="center"/>
    </xf>
    <xf numFmtId="0" fontId="19" fillId="6" borderId="9" applyNumberFormat="0">
      <alignment horizontal="left" vertical="top" indent="1"/>
    </xf>
    <xf numFmtId="0" fontId="19" fillId="3" borderId="0" applyBorder="0">
      <alignment horizontal="left" vertical="center" indent="1"/>
    </xf>
    <xf numFmtId="0" fontId="19" fillId="0" borderId="9" applyNumberFormat="0" applyFill="0">
      <alignment horizontal="centerContinuous" vertical="top"/>
    </xf>
    <xf numFmtId="0" fontId="20" fillId="3" borderId="10" applyNumberFormat="0" applyBorder="0">
      <alignment horizontal="left" vertical="center" indent="1"/>
    </xf>
    <xf numFmtId="0" fontId="21" fillId="7" borderId="0">
      <alignment horizontal="left" indent="1"/>
    </xf>
    <xf numFmtId="0" fontId="22" fillId="4" borderId="0">
      <alignment horizontal="left" indent="1"/>
    </xf>
    <xf numFmtId="0" fontId="23" fillId="4" borderId="0" applyBorder="0">
      <alignment horizontal="left" vertical="center" indent="1"/>
    </xf>
    <xf numFmtId="0" fontId="16" fillId="0" borderId="0"/>
    <xf numFmtId="0" fontId="1" fillId="0" borderId="0"/>
  </cellStyleXfs>
  <cellXfs count="141">
    <xf numFmtId="0" fontId="0" fillId="0" borderId="0" xfId="0"/>
    <xf numFmtId="7" fontId="3" fillId="0" borderId="2" xfId="0" applyNumberFormat="1" applyFont="1" applyFill="1" applyBorder="1" applyAlignment="1">
      <alignment horizontal="center"/>
    </xf>
    <xf numFmtId="7" fontId="3" fillId="0" borderId="3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7" fontId="3" fillId="0" borderId="0" xfId="0" applyNumberFormat="1" applyFont="1" applyFill="1" applyBorder="1" applyAlignment="1">
      <alignment horizontal="center"/>
    </xf>
    <xf numFmtId="7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7" fontId="3" fillId="0" borderId="0" xfId="0" applyNumberFormat="1" applyFont="1" applyFill="1"/>
    <xf numFmtId="7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0" fontId="10" fillId="0" borderId="0" xfId="0" applyFont="1" applyFill="1"/>
    <xf numFmtId="0" fontId="3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6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indent="1"/>
    </xf>
    <xf numFmtId="0" fontId="9" fillId="0" borderId="0" xfId="0" applyNumberFormat="1" applyFont="1" applyFill="1" applyBorder="1"/>
    <xf numFmtId="0" fontId="3" fillId="0" borderId="4" xfId="0" applyFont="1" applyFill="1" applyBorder="1"/>
    <xf numFmtId="0" fontId="7" fillId="0" borderId="0" xfId="4" applyBorder="1"/>
    <xf numFmtId="4" fontId="12" fillId="3" borderId="0" xfId="14" applyBorder="1" applyAlignment="1"/>
    <xf numFmtId="4" fontId="13" fillId="3" borderId="0" xfId="14" applyFont="1" applyBorder="1" applyAlignment="1"/>
    <xf numFmtId="0" fontId="14" fillId="3" borderId="0" xfId="14" applyNumberFormat="1" applyFont="1" applyBorder="1" applyAlignment="1">
      <alignment horizontal="center"/>
    </xf>
    <xf numFmtId="4" fontId="14" fillId="3" borderId="0" xfId="14" applyFont="1" applyBorder="1" applyAlignment="1"/>
    <xf numFmtId="0" fontId="3" fillId="0" borderId="0" xfId="4" applyFont="1" applyBorder="1"/>
    <xf numFmtId="4" fontId="14" fillId="0" borderId="0" xfId="14" applyFont="1" applyFill="1" applyBorder="1" applyAlignment="1"/>
    <xf numFmtId="4" fontId="13" fillId="3" borderId="0" xfId="14" applyFont="1" applyBorder="1" applyAlignment="1">
      <alignment horizontal="left" indent="1"/>
    </xf>
    <xf numFmtId="169" fontId="9" fillId="0" borderId="0" xfId="15" applyNumberFormat="1" applyFont="1" applyAlignment="1">
      <alignment horizontal="center"/>
    </xf>
    <xf numFmtId="169" fontId="9" fillId="0" borderId="0" xfId="15" applyNumberFormat="1" applyFont="1" applyFill="1" applyAlignment="1">
      <alignment horizontal="center"/>
    </xf>
    <xf numFmtId="5" fontId="3" fillId="0" borderId="0" xfId="15" applyNumberFormat="1" applyFont="1" applyFill="1" applyBorder="1"/>
    <xf numFmtId="171" fontId="3" fillId="0" borderId="0" xfId="16" applyNumberFormat="1" applyFont="1" applyBorder="1" applyAlignment="1">
      <alignment horizontal="center"/>
    </xf>
    <xf numFmtId="171" fontId="3" fillId="0" borderId="0" xfId="16" applyNumberFormat="1" applyFont="1" applyFill="1" applyBorder="1" applyAlignment="1">
      <alignment horizontal="center"/>
    </xf>
    <xf numFmtId="172" fontId="3" fillId="0" borderId="0" xfId="16" applyNumberFormat="1" applyFont="1" applyFill="1" applyBorder="1"/>
    <xf numFmtId="4" fontId="14" fillId="3" borderId="0" xfId="14" applyFont="1" applyBorder="1" applyAlignment="1">
      <alignment horizontal="left" indent="1"/>
    </xf>
    <xf numFmtId="173" fontId="14" fillId="0" borderId="0" xfId="15" applyNumberFormat="1" applyFont="1" applyBorder="1" applyAlignment="1">
      <alignment horizontal="center"/>
    </xf>
    <xf numFmtId="173" fontId="14" fillId="0" borderId="0" xfId="15" applyNumberFormat="1" applyFont="1" applyFill="1" applyBorder="1" applyAlignment="1">
      <alignment horizontal="center"/>
    </xf>
    <xf numFmtId="173" fontId="14" fillId="0" borderId="0" xfId="15" applyNumberFormat="1" applyFont="1" applyFill="1" applyBorder="1"/>
    <xf numFmtId="173" fontId="3" fillId="0" borderId="0" xfId="15" applyNumberFormat="1" applyFont="1" applyBorder="1"/>
    <xf numFmtId="4" fontId="13" fillId="0" borderId="0" xfId="14" applyFont="1" applyFill="1" applyBorder="1" applyAlignment="1"/>
    <xf numFmtId="174" fontId="3" fillId="0" borderId="0" xfId="15" applyNumberFormat="1" applyFont="1" applyBorder="1"/>
    <xf numFmtId="174" fontId="3" fillId="0" borderId="0" xfId="15" applyNumberFormat="1" applyFont="1" applyFill="1" applyBorder="1"/>
    <xf numFmtId="172" fontId="3" fillId="0" borderId="0" xfId="16" applyNumberFormat="1" applyFont="1" applyBorder="1"/>
    <xf numFmtId="173" fontId="14" fillId="0" borderId="0" xfId="15" applyNumberFormat="1" applyFont="1" applyBorder="1"/>
    <xf numFmtId="4" fontId="15" fillId="3" borderId="0" xfId="14" applyFont="1" applyBorder="1" applyAlignment="1"/>
    <xf numFmtId="173" fontId="15" fillId="0" borderId="0" xfId="15" applyNumberFormat="1" applyFont="1" applyBorder="1"/>
    <xf numFmtId="0" fontId="2" fillId="0" borderId="0" xfId="4" applyFont="1" applyBorder="1"/>
    <xf numFmtId="0" fontId="5" fillId="0" borderId="0" xfId="4" applyFont="1" applyBorder="1" applyAlignment="1">
      <alignment horizontal="center"/>
    </xf>
    <xf numFmtId="0" fontId="2" fillId="0" borderId="0" xfId="4" applyFont="1" applyBorder="1" applyAlignment="1">
      <alignment horizontal="center" wrapText="1"/>
    </xf>
    <xf numFmtId="173" fontId="16" fillId="0" borderId="0" xfId="15" applyNumberFormat="1" applyFont="1" applyBorder="1" applyAlignment="1">
      <alignment horizontal="center"/>
    </xf>
    <xf numFmtId="0" fontId="7" fillId="0" borderId="0" xfId="4"/>
    <xf numFmtId="0" fontId="16" fillId="0" borderId="0" xfId="30"/>
    <xf numFmtId="0" fontId="16" fillId="0" borderId="0" xfId="30" applyAlignment="1">
      <alignment horizontal="center"/>
    </xf>
    <xf numFmtId="4" fontId="12" fillId="0" borderId="0" xfId="14" applyFill="1" applyBorder="1" applyAlignment="1"/>
    <xf numFmtId="0" fontId="14" fillId="0" borderId="0" xfId="14" applyNumberFormat="1" applyFont="1" applyFill="1" applyBorder="1" applyAlignment="1">
      <alignment horizontal="center"/>
    </xf>
    <xf numFmtId="0" fontId="7" fillId="0" borderId="0" xfId="4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26" fillId="0" borderId="0" xfId="4" applyFont="1" applyFill="1" applyBorder="1"/>
    <xf numFmtId="4" fontId="25" fillId="0" borderId="1" xfId="14" applyFont="1" applyFill="1" applyBorder="1" applyAlignment="1">
      <alignment vertical="center" wrapText="1"/>
    </xf>
    <xf numFmtId="0" fontId="13" fillId="0" borderId="0" xfId="30" applyFont="1"/>
    <xf numFmtId="0" fontId="13" fillId="0" borderId="12" xfId="30" applyFont="1" applyBorder="1"/>
    <xf numFmtId="0" fontId="14" fillId="0" borderId="12" xfId="30" applyFont="1" applyBorder="1" applyAlignment="1">
      <alignment horizontal="center" wrapText="1"/>
    </xf>
    <xf numFmtId="0" fontId="14" fillId="0" borderId="6" xfId="30" applyFont="1" applyBorder="1" applyAlignment="1">
      <alignment horizontal="center" wrapText="1"/>
    </xf>
    <xf numFmtId="0" fontId="14" fillId="0" borderId="5" xfId="30" applyFont="1" applyBorder="1" applyAlignment="1">
      <alignment horizontal="center" wrapText="1"/>
    </xf>
    <xf numFmtId="0" fontId="14" fillId="0" borderId="13" xfId="30" applyFont="1" applyBorder="1" applyAlignment="1">
      <alignment horizontal="center"/>
    </xf>
    <xf numFmtId="0" fontId="13" fillId="0" borderId="3" xfId="30" applyFont="1" applyBorder="1"/>
    <xf numFmtId="0" fontId="14" fillId="0" borderId="3" xfId="30" applyFont="1" applyBorder="1" applyAlignment="1">
      <alignment horizontal="center"/>
    </xf>
    <xf numFmtId="0" fontId="14" fillId="0" borderId="7" xfId="30" applyFont="1" applyBorder="1" applyAlignment="1">
      <alignment horizontal="center"/>
    </xf>
    <xf numFmtId="0" fontId="14" fillId="0" borderId="0" xfId="30" applyFont="1" applyBorder="1" applyAlignment="1">
      <alignment horizontal="center"/>
    </xf>
    <xf numFmtId="0" fontId="14" fillId="0" borderId="14" xfId="30" applyFont="1" applyBorder="1" applyAlignment="1">
      <alignment horizontal="center"/>
    </xf>
    <xf numFmtId="0" fontId="27" fillId="0" borderId="3" xfId="30" applyFont="1" applyBorder="1" applyAlignment="1">
      <alignment horizontal="right"/>
    </xf>
    <xf numFmtId="175" fontId="13" fillId="0" borderId="3" xfId="30" applyNumberFormat="1" applyFont="1" applyBorder="1" applyAlignment="1">
      <alignment horizontal="center"/>
    </xf>
    <xf numFmtId="176" fontId="13" fillId="0" borderId="7" xfId="30" applyNumberFormat="1" applyFont="1" applyBorder="1" applyAlignment="1">
      <alignment horizontal="center"/>
    </xf>
    <xf numFmtId="176" fontId="13" fillId="0" borderId="0" xfId="30" applyNumberFormat="1" applyFont="1" applyBorder="1" applyAlignment="1">
      <alignment horizontal="center"/>
    </xf>
    <xf numFmtId="176" fontId="13" fillId="0" borderId="14" xfId="30" applyNumberFormat="1" applyFont="1" applyBorder="1" applyAlignment="1">
      <alignment horizontal="center"/>
    </xf>
    <xf numFmtId="0" fontId="27" fillId="0" borderId="3" xfId="30" applyFont="1" applyBorder="1"/>
    <xf numFmtId="0" fontId="3" fillId="0" borderId="0" xfId="0" applyFont="1"/>
    <xf numFmtId="0" fontId="27" fillId="0" borderId="4" xfId="30" applyFont="1" applyBorder="1"/>
    <xf numFmtId="175" fontId="13" fillId="0" borderId="4" xfId="30" applyNumberFormat="1" applyFont="1" applyBorder="1" applyAlignment="1">
      <alignment horizontal="center"/>
    </xf>
    <xf numFmtId="176" fontId="13" fillId="0" borderId="15" xfId="30" applyNumberFormat="1" applyFont="1" applyBorder="1" applyAlignment="1">
      <alignment horizontal="center"/>
    </xf>
    <xf numFmtId="176" fontId="13" fillId="0" borderId="11" xfId="30" applyNumberFormat="1" applyFont="1" applyBorder="1" applyAlignment="1">
      <alignment horizontal="center"/>
    </xf>
    <xf numFmtId="176" fontId="13" fillId="0" borderId="16" xfId="30" applyNumberFormat="1" applyFont="1" applyBorder="1" applyAlignment="1">
      <alignment horizontal="center"/>
    </xf>
    <xf numFmtId="0" fontId="26" fillId="0" borderId="0" xfId="30" applyFont="1"/>
    <xf numFmtId="0" fontId="13" fillId="0" borderId="0" xfId="30" applyFont="1" applyAlignment="1">
      <alignment horizontal="center"/>
    </xf>
    <xf numFmtId="175" fontId="13" fillId="0" borderId="0" xfId="30" applyNumberFormat="1" applyFont="1"/>
    <xf numFmtId="175" fontId="13" fillId="0" borderId="0" xfId="30" applyNumberFormat="1" applyFont="1" applyAlignment="1">
      <alignment horizontal="center"/>
    </xf>
    <xf numFmtId="0" fontId="9" fillId="0" borderId="0" xfId="8" applyFont="1" applyFill="1" applyAlignment="1">
      <alignment horizontal="right"/>
    </xf>
    <xf numFmtId="0" fontId="9" fillId="0" borderId="0" xfId="8" applyFont="1" applyFill="1" applyAlignment="1">
      <alignment horizontal="center"/>
    </xf>
    <xf numFmtId="0" fontId="9" fillId="0" borderId="0" xfId="8" applyFont="1" applyFill="1"/>
    <xf numFmtId="0" fontId="29" fillId="0" borderId="0" xfId="8" applyFont="1" applyFill="1" applyAlignment="1">
      <alignment horizontal="right"/>
    </xf>
    <xf numFmtId="0" fontId="29" fillId="0" borderId="0" xfId="8" applyFont="1" applyFill="1" applyAlignment="1">
      <alignment horizontal="center"/>
    </xf>
    <xf numFmtId="165" fontId="9" fillId="0" borderId="0" xfId="9" applyNumberFormat="1" applyFont="1" applyFill="1" applyAlignment="1">
      <alignment horizontal="center"/>
    </xf>
    <xf numFmtId="8" fontId="9" fillId="0" borderId="0" xfId="8" applyNumberFormat="1" applyFont="1" applyFill="1" applyAlignment="1">
      <alignment horizontal="center"/>
    </xf>
    <xf numFmtId="17" fontId="9" fillId="0" borderId="0" xfId="8" applyNumberFormat="1" applyFont="1" applyFill="1" applyAlignment="1">
      <alignment horizontal="right"/>
    </xf>
    <xf numFmtId="44" fontId="9" fillId="0" borderId="0" xfId="5" applyFont="1" applyFill="1" applyAlignment="1">
      <alignment horizontal="center"/>
    </xf>
    <xf numFmtId="17" fontId="9" fillId="0" borderId="0" xfId="0" applyNumberFormat="1" applyFont="1" applyFill="1"/>
    <xf numFmtId="0" fontId="30" fillId="0" borderId="0" xfId="8" applyFont="1" applyFill="1" applyAlignment="1">
      <alignment horizontal="left" vertical="center"/>
    </xf>
    <xf numFmtId="0" fontId="28" fillId="0" borderId="0" xfId="8" applyFont="1" applyFill="1" applyAlignment="1"/>
    <xf numFmtId="8" fontId="28" fillId="0" borderId="0" xfId="8" applyNumberFormat="1" applyFont="1" applyFill="1" applyAlignment="1">
      <alignment horizontal="center"/>
    </xf>
    <xf numFmtId="17" fontId="9" fillId="0" borderId="2" xfId="0" applyNumberFormat="1" applyFont="1" applyFill="1" applyBorder="1"/>
    <xf numFmtId="17" fontId="9" fillId="0" borderId="3" xfId="0" applyNumberFormat="1" applyFont="1" applyBorder="1"/>
    <xf numFmtId="17" fontId="9" fillId="0" borderId="4" xfId="0" applyNumberFormat="1" applyFont="1" applyBorder="1"/>
    <xf numFmtId="165" fontId="3" fillId="0" borderId="0" xfId="1" applyNumberFormat="1" applyFont="1" applyFill="1"/>
    <xf numFmtId="0" fontId="3" fillId="0" borderId="0" xfId="0" applyNumberFormat="1" applyFont="1" applyFill="1"/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6" fillId="0" borderId="0" xfId="0" applyFont="1" applyFill="1" applyBorder="1" applyAlignment="1">
      <alignment vertical="center"/>
    </xf>
    <xf numFmtId="7" fontId="3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/>
    <xf numFmtId="17" fontId="9" fillId="0" borderId="3" xfId="0" applyNumberFormat="1" applyFont="1" applyFill="1" applyBorder="1"/>
    <xf numFmtId="17" fontId="9" fillId="0" borderId="4" xfId="0" applyNumberFormat="1" applyFont="1" applyFill="1" applyBorder="1"/>
    <xf numFmtId="0" fontId="6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16" xfId="0" applyFont="1" applyFill="1" applyBorder="1"/>
    <xf numFmtId="0" fontId="4" fillId="0" borderId="17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/>
    </xf>
    <xf numFmtId="0" fontId="14" fillId="0" borderId="0" xfId="30" applyFont="1"/>
    <xf numFmtId="176" fontId="13" fillId="0" borderId="0" xfId="30" applyNumberFormat="1" applyFont="1"/>
    <xf numFmtId="176" fontId="14" fillId="0" borderId="0" xfId="30" applyNumberFormat="1" applyFont="1"/>
    <xf numFmtId="2" fontId="13" fillId="0" borderId="0" xfId="30" applyNumberFormat="1" applyFont="1"/>
    <xf numFmtId="3" fontId="13" fillId="0" borderId="0" xfId="30" applyNumberFormat="1" applyFont="1"/>
    <xf numFmtId="177" fontId="14" fillId="0" borderId="0" xfId="30" applyNumberFormat="1" applyFont="1"/>
    <xf numFmtId="177" fontId="13" fillId="0" borderId="0" xfId="30" applyNumberFormat="1" applyFont="1"/>
    <xf numFmtId="0" fontId="30" fillId="0" borderId="0" xfId="30" applyFont="1"/>
    <xf numFmtId="0" fontId="13" fillId="0" borderId="0" xfId="30" applyFont="1" applyAlignment="1">
      <alignment horizontal="left" indent="1"/>
    </xf>
    <xf numFmtId="0" fontId="14" fillId="0" borderId="0" xfId="30" applyFont="1" applyAlignment="1">
      <alignment horizontal="left" indent="1"/>
    </xf>
    <xf numFmtId="7" fontId="3" fillId="0" borderId="1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4" fillId="0" borderId="6" xfId="30" applyFont="1" applyBorder="1" applyAlignment="1">
      <alignment horizontal="center" vertical="center"/>
    </xf>
    <xf numFmtId="0" fontId="14" fillId="0" borderId="5" xfId="30" applyFont="1" applyBorder="1" applyAlignment="1">
      <alignment horizontal="center" vertical="center"/>
    </xf>
    <xf numFmtId="0" fontId="14" fillId="0" borderId="13" xfId="30" applyFont="1" applyBorder="1" applyAlignment="1">
      <alignment horizontal="center" vertical="center"/>
    </xf>
    <xf numFmtId="0" fontId="28" fillId="0" borderId="0" xfId="8" applyFont="1" applyFill="1" applyAlignment="1">
      <alignment horizont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2">
    <cellStyle name="]_x000d__x000a_Zoomed=1_x000d__x000a_Row=0_x000d__x000a_Column=0_x000d__x000a_Height=0_x000d__x000a_Width=0_x000d__x000a_FontName=FoxFont_x000d__x000a_FontStyle=0_x000d__x000a_FontSize=9_x000d__x000a_PrtFontName=FoxPrin" xfId="6"/>
    <cellStyle name="amount" xfId="17"/>
    <cellStyle name="Body text" xfId="18"/>
    <cellStyle name="Comma 2" xfId="10"/>
    <cellStyle name="Comma 2 2" xfId="16"/>
    <cellStyle name="Comma 3" xfId="19"/>
    <cellStyle name="Comma 3 2" xfId="20"/>
    <cellStyle name="Currency 2" xfId="3"/>
    <cellStyle name="Currency 2 2" xfId="15"/>
    <cellStyle name="Currency 3" xfId="5"/>
    <cellStyle name="header" xfId="21"/>
    <cellStyle name="Header Total" xfId="22"/>
    <cellStyle name="Header1" xfId="23"/>
    <cellStyle name="Header2" xfId="24"/>
    <cellStyle name="Header3" xfId="25"/>
    <cellStyle name="Header4" xfId="26"/>
    <cellStyle name="NonPrint_Heading" xfId="27"/>
    <cellStyle name="Normal" xfId="0" builtinId="0"/>
    <cellStyle name="Normal 2" xfId="4"/>
    <cellStyle name="Normal 2 2" xfId="8"/>
    <cellStyle name="Normal 2 3" xfId="14"/>
    <cellStyle name="Normal 3" xfId="11"/>
    <cellStyle name="Normal 4" xfId="30"/>
    <cellStyle name="Normal 5" xfId="31"/>
    <cellStyle name="Normal 76" xfId="7"/>
    <cellStyle name="Percent" xfId="1" builtinId="5"/>
    <cellStyle name="Percent 2" xfId="12"/>
    <cellStyle name="Percent 3" xfId="13"/>
    <cellStyle name="Percent 4" xfId="9"/>
    <cellStyle name="Product Title" xfId="28"/>
    <cellStyle name="Style 1" xfId="2"/>
    <cellStyle name="Text" xfId="29"/>
  </cellStyles>
  <dxfs count="0"/>
  <tableStyles count="0" defaultTableStyle="TableStyleMedium2" defaultPivotStyle="PivotStyleLight16"/>
  <colors>
    <mruColors>
      <color rgb="FFFFFFCC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Electricity Prices - $/MWh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'Figure 4-4'!$D$42</c:f>
              <c:strCache>
                <c:ptCount val="1"/>
                <c:pt idx="0">
                  <c:v>Blended $/MWh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4-4'!$A$43:$A$66</c:f>
              <c:numCache>
                <c:formatCode>General</c:formatCode>
                <c:ptCount val="2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</c:numCache>
            </c:numRef>
          </c:cat>
          <c:val>
            <c:numRef>
              <c:f>'Figure 4-4'!$D$43:$D$66</c:f>
              <c:numCache>
                <c:formatCode>_("$"\ #,##0.00_);_("$"* \(#,##0.00\);_("$"* "-"??_);_(@_)</c:formatCode>
                <c:ptCount val="24"/>
                <c:pt idx="0">
                  <c:v>80.320378200591023</c:v>
                </c:pt>
                <c:pt idx="1">
                  <c:v>83.845209674211148</c:v>
                </c:pt>
                <c:pt idx="2">
                  <c:v>86.425594283115814</c:v>
                </c:pt>
                <c:pt idx="3">
                  <c:v>84.752330810341405</c:v>
                </c:pt>
                <c:pt idx="4">
                  <c:v>87.300346905531811</c:v>
                </c:pt>
                <c:pt idx="5">
                  <c:v>88.087633579759213</c:v>
                </c:pt>
                <c:pt idx="6">
                  <c:v>91.456042724369709</c:v>
                </c:pt>
                <c:pt idx="7">
                  <c:v>91.371273502788043</c:v>
                </c:pt>
                <c:pt idx="8">
                  <c:v>91.953957441518838</c:v>
                </c:pt>
                <c:pt idx="9">
                  <c:v>98.995317300261434</c:v>
                </c:pt>
                <c:pt idx="10">
                  <c:v>96.815588679075987</c:v>
                </c:pt>
                <c:pt idx="11">
                  <c:v>97.272553260622473</c:v>
                </c:pt>
                <c:pt idx="12">
                  <c:v>97.832262739469655</c:v>
                </c:pt>
                <c:pt idx="13">
                  <c:v>97.331024218381145</c:v>
                </c:pt>
                <c:pt idx="14">
                  <c:v>100.70576050331492</c:v>
                </c:pt>
                <c:pt idx="15">
                  <c:v>98.18959403916115</c:v>
                </c:pt>
                <c:pt idx="16">
                  <c:v>98.843297142631855</c:v>
                </c:pt>
                <c:pt idx="17">
                  <c:v>99.825401127439605</c:v>
                </c:pt>
                <c:pt idx="18">
                  <c:v>99.829697516787405</c:v>
                </c:pt>
                <c:pt idx="19">
                  <c:v>103.70447222419207</c:v>
                </c:pt>
                <c:pt idx="20">
                  <c:v>101.28667418467744</c:v>
                </c:pt>
                <c:pt idx="21">
                  <c:v>101.92518502095305</c:v>
                </c:pt>
                <c:pt idx="22">
                  <c:v>103.01045959714412</c:v>
                </c:pt>
                <c:pt idx="23">
                  <c:v>104.05931887402693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4-4'!$B$42</c:f>
              <c:strCache>
                <c:ptCount val="1"/>
                <c:pt idx="0">
                  <c:v>ML $/MWh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4-4'!$B$43:$B$66</c:f>
              <c:numCache>
                <c:formatCode>_("$"\ #,##0.00_);_("$"* \(#,##0.00\);_("$"* "-"??_);_(@_)</c:formatCode>
                <c:ptCount val="24"/>
                <c:pt idx="0">
                  <c:v>123.53584493057286</c:v>
                </c:pt>
                <c:pt idx="1">
                  <c:v>139.27771951226393</c:v>
                </c:pt>
                <c:pt idx="2">
                  <c:v>143.3179510907332</c:v>
                </c:pt>
                <c:pt idx="3">
                  <c:v>135.05567196792578</c:v>
                </c:pt>
                <c:pt idx="4">
                  <c:v>139.17582900815091</c:v>
                </c:pt>
                <c:pt idx="5">
                  <c:v>143.53148421465045</c:v>
                </c:pt>
                <c:pt idx="6">
                  <c:v>164.79124545737372</c:v>
                </c:pt>
                <c:pt idx="7">
                  <c:v>161.97047754189228</c:v>
                </c:pt>
                <c:pt idx="8">
                  <c:v>161.13625629566158</c:v>
                </c:pt>
                <c:pt idx="9">
                  <c:v>182.5897689697567</c:v>
                </c:pt>
                <c:pt idx="10">
                  <c:v>172.5013916655717</c:v>
                </c:pt>
                <c:pt idx="11">
                  <c:v>171.12741229865418</c:v>
                </c:pt>
                <c:pt idx="12">
                  <c:v>169.59143593381316</c:v>
                </c:pt>
                <c:pt idx="13">
                  <c:v>167.91188406602927</c:v>
                </c:pt>
                <c:pt idx="14">
                  <c:v>176.51191267905139</c:v>
                </c:pt>
                <c:pt idx="15">
                  <c:v>164.1666382966321</c:v>
                </c:pt>
                <c:pt idx="16">
                  <c:v>162.13418680292818</c:v>
                </c:pt>
                <c:pt idx="17">
                  <c:v>159.99816128676338</c:v>
                </c:pt>
                <c:pt idx="18">
                  <c:v>157.77310280354263</c:v>
                </c:pt>
                <c:pt idx="19">
                  <c:v>167.246016370348</c:v>
                </c:pt>
                <c:pt idx="20">
                  <c:v>153.08343779191648</c:v>
                </c:pt>
                <c:pt idx="21">
                  <c:v>150.64612062316709</c:v>
                </c:pt>
                <c:pt idx="22">
                  <c:v>148.14431478274079</c:v>
                </c:pt>
                <c:pt idx="23">
                  <c:v>145.59028143910595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4-4'!$C$42</c:f>
              <c:strCache>
                <c:ptCount val="1"/>
                <c:pt idx="0">
                  <c:v>Surplus Energy $/MWh</c:v>
                </c:pt>
              </c:strCache>
            </c:strRef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val>
            <c:numRef>
              <c:f>'Figure 4-4'!$C$43:$C$66</c:f>
              <c:numCache>
                <c:formatCode>_("$"\ #,##0.00_);_("$"* \(#,##0.00\);_("$"* "-"??_);_(@_)</c:formatCode>
                <c:ptCount val="24"/>
                <c:pt idx="0">
                  <c:v>46.993416586418469</c:v>
                </c:pt>
                <c:pt idx="1">
                  <c:v>49.118735175717227</c:v>
                </c:pt>
                <c:pt idx="2">
                  <c:v>50.684645170747515</c:v>
                </c:pt>
                <c:pt idx="3">
                  <c:v>52.860717848200757</c:v>
                </c:pt>
                <c:pt idx="4">
                  <c:v>54.836501913696011</c:v>
                </c:pt>
                <c:pt idx="5">
                  <c:v>57.126769727134445</c:v>
                </c:pt>
                <c:pt idx="6">
                  <c:v>59.223984366680753</c:v>
                </c:pt>
                <c:pt idx="7">
                  <c:v>60.527508006786022</c:v>
                </c:pt>
                <c:pt idx="8">
                  <c:v>62.758542852743545</c:v>
                </c:pt>
                <c:pt idx="9">
                  <c:v>63.883018420153107</c:v>
                </c:pt>
                <c:pt idx="10">
                  <c:v>65.39342972840474</c:v>
                </c:pt>
                <c:pt idx="11">
                  <c:v>66.497121908856712</c:v>
                </c:pt>
                <c:pt idx="12">
                  <c:v>69.391329955557353</c:v>
                </c:pt>
                <c:pt idx="13">
                  <c:v>69.226947085449041</c:v>
                </c:pt>
                <c:pt idx="14">
                  <c:v>70.787122777113538</c:v>
                </c:pt>
                <c:pt idx="15">
                  <c:v>72.350411742625226</c:v>
                </c:pt>
                <c:pt idx="16">
                  <c:v>74.874875791152803</c:v>
                </c:pt>
                <c:pt idx="17">
                  <c:v>77.684922282129165</c:v>
                </c:pt>
                <c:pt idx="18">
                  <c:v>77.719194864556698</c:v>
                </c:pt>
                <c:pt idx="19">
                  <c:v>80.256908518036667</c:v>
                </c:pt>
                <c:pt idx="20">
                  <c:v>82.308841298260134</c:v>
                </c:pt>
                <c:pt idx="21">
                  <c:v>84.171244244128445</c:v>
                </c:pt>
                <c:pt idx="22">
                  <c:v>87.039197111059039</c:v>
                </c:pt>
                <c:pt idx="23">
                  <c:v>89.566101986160618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86464"/>
        <c:axId val="196348544"/>
      </c:lineChart>
      <c:catAx>
        <c:axId val="1954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348544"/>
        <c:crosses val="autoZero"/>
        <c:auto val="1"/>
        <c:lblAlgn val="ctr"/>
        <c:lblOffset val="100"/>
        <c:noMultiLvlLbl val="0"/>
      </c:catAx>
      <c:valAx>
        <c:axId val="196348544"/>
        <c:scaling>
          <c:orientation val="minMax"/>
        </c:scaling>
        <c:delete val="0"/>
        <c:axPos val="l"/>
        <c:majorGridlines/>
        <c:numFmt formatCode="_(&quot;$&quot;\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486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18</xdr:row>
      <xdr:rowOff>152400</xdr:rowOff>
    </xdr:from>
    <xdr:to>
      <xdr:col>9</xdr:col>
      <xdr:colOff>457200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f259\Local%20Settings\Temporary%20Internet%20Files\OLK6\ImplodedCars3Do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168/Local%20Settings/Temporary%20Internet%20Files/OLK2BC/NFLD%20Transmission%20(scenario%20analysis)%20v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453/My%20Documents/2013/ENL/Models/Numbers%20to%20Ventx/Models%20to%20Analyst%20Group/Market%20pricing%20Options/Market%20Price%20Options%20Version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pairCost"/>
      <sheetName val="HistData"/>
      <sheetName val="CALC"/>
      <sheetName val="Waterfall"/>
      <sheetName val="Tornado"/>
      <sheetName val="RiskProfile"/>
      <sheetName val="Depr"/>
      <sheetName val="RevRecord"/>
    </sheetNames>
    <sheetDataSet>
      <sheetData sheetId="0" refreshError="1">
        <row r="1">
          <cell r="B1" t="str">
            <v>Imploded Cars Project 3</v>
          </cell>
        </row>
        <row r="6">
          <cell r="M6" t="str">
            <v>All Vented</v>
          </cell>
          <cell r="P6" t="str">
            <v>All Non-Vented</v>
          </cell>
          <cell r="S6" t="str">
            <v>New Cars Vented</v>
          </cell>
          <cell r="V6" t="str">
            <v>All Valved</v>
          </cell>
          <cell r="Y6" t="str">
            <v>New Cars Valved</v>
          </cell>
        </row>
        <row r="11">
          <cell r="F11">
            <v>110</v>
          </cell>
        </row>
        <row r="14">
          <cell r="F14">
            <v>1</v>
          </cell>
        </row>
        <row r="15">
          <cell r="F15">
            <v>2.75</v>
          </cell>
        </row>
        <row r="16">
          <cell r="F16">
            <v>9</v>
          </cell>
        </row>
        <row r="18">
          <cell r="F18">
            <v>4</v>
          </cell>
        </row>
        <row r="20">
          <cell r="F20">
            <v>11977.45</v>
          </cell>
        </row>
        <row r="21">
          <cell r="F21">
            <v>3933.95</v>
          </cell>
        </row>
        <row r="22">
          <cell r="F22">
            <v>13572.89</v>
          </cell>
        </row>
        <row r="23">
          <cell r="F23">
            <v>2.5000000000000001E-2</v>
          </cell>
        </row>
        <row r="26">
          <cell r="D26">
            <v>3200</v>
          </cell>
        </row>
        <row r="29">
          <cell r="D29">
            <v>4</v>
          </cell>
        </row>
        <row r="30">
          <cell r="D30">
            <v>4</v>
          </cell>
        </row>
        <row r="31">
          <cell r="D31">
            <v>0.1</v>
          </cell>
        </row>
        <row r="32">
          <cell r="D32">
            <v>0.4</v>
          </cell>
        </row>
        <row r="33">
          <cell r="D33">
            <v>2002</v>
          </cell>
        </row>
        <row r="34">
          <cell r="D34">
            <v>20</v>
          </cell>
        </row>
        <row r="41">
          <cell r="B41">
            <v>1</v>
          </cell>
        </row>
        <row r="50">
          <cell r="B50">
            <v>2</v>
          </cell>
        </row>
      </sheetData>
      <sheetData sheetId="1" refreshError="1">
        <row r="38">
          <cell r="D38">
            <v>2002</v>
          </cell>
          <cell r="E38">
            <v>12973.62708306967</v>
          </cell>
        </row>
        <row r="39">
          <cell r="D39">
            <v>2003</v>
          </cell>
          <cell r="E39">
            <v>13206.269108069671</v>
          </cell>
        </row>
        <row r="40">
          <cell r="D40">
            <v>2004</v>
          </cell>
          <cell r="E40">
            <v>13438.911133069672</v>
          </cell>
        </row>
        <row r="41">
          <cell r="D41">
            <v>2005</v>
          </cell>
          <cell r="E41">
            <v>13671.553158069673</v>
          </cell>
        </row>
        <row r="42">
          <cell r="D42">
            <v>2006</v>
          </cell>
          <cell r="E42">
            <v>13904.195183069674</v>
          </cell>
        </row>
        <row r="43">
          <cell r="D43">
            <v>2007</v>
          </cell>
          <cell r="E43">
            <v>14136.837208069675</v>
          </cell>
        </row>
        <row r="44">
          <cell r="D44">
            <v>2008</v>
          </cell>
          <cell r="E44">
            <v>14369.479233069675</v>
          </cell>
        </row>
        <row r="45">
          <cell r="D45">
            <v>2009</v>
          </cell>
          <cell r="E45">
            <v>14602.121258069676</v>
          </cell>
        </row>
        <row r="46">
          <cell r="D46">
            <v>2010</v>
          </cell>
          <cell r="E46">
            <v>14834.763283069675</v>
          </cell>
        </row>
        <row r="47">
          <cell r="D47">
            <v>2011</v>
          </cell>
          <cell r="E47">
            <v>15067.405308069676</v>
          </cell>
        </row>
        <row r="48">
          <cell r="D48">
            <v>2012</v>
          </cell>
          <cell r="E48">
            <v>15300.047333069677</v>
          </cell>
        </row>
        <row r="49">
          <cell r="D49">
            <v>2013</v>
          </cell>
          <cell r="E49">
            <v>15532.689358069678</v>
          </cell>
        </row>
        <row r="50">
          <cell r="D50">
            <v>2014</v>
          </cell>
          <cell r="E50">
            <v>15765.331383069679</v>
          </cell>
        </row>
        <row r="51">
          <cell r="D51">
            <v>2015</v>
          </cell>
          <cell r="E51">
            <v>15997.973408069678</v>
          </cell>
        </row>
        <row r="52">
          <cell r="D52">
            <v>2016</v>
          </cell>
          <cell r="E52">
            <v>16230.615433069679</v>
          </cell>
        </row>
        <row r="53">
          <cell r="D53">
            <v>2017</v>
          </cell>
          <cell r="E53">
            <v>16463.257458069682</v>
          </cell>
        </row>
        <row r="54">
          <cell r="D54">
            <v>2018</v>
          </cell>
          <cell r="E54">
            <v>16695.899483069683</v>
          </cell>
        </row>
        <row r="55">
          <cell r="D55">
            <v>2019</v>
          </cell>
          <cell r="E55">
            <v>16928.541508069684</v>
          </cell>
        </row>
        <row r="56">
          <cell r="D56">
            <v>2020</v>
          </cell>
          <cell r="E56">
            <v>17161.183533069681</v>
          </cell>
        </row>
        <row r="57">
          <cell r="D57">
            <v>2021</v>
          </cell>
          <cell r="E57">
            <v>17393.825558069686</v>
          </cell>
        </row>
      </sheetData>
      <sheetData sheetId="2" refreshError="1"/>
      <sheetData sheetId="3" refreshError="1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  <cell r="L3">
            <v>2012</v>
          </cell>
          <cell r="M3">
            <v>2013</v>
          </cell>
          <cell r="N3">
            <v>2014</v>
          </cell>
          <cell r="O3">
            <v>2015</v>
          </cell>
          <cell r="P3">
            <v>2016</v>
          </cell>
          <cell r="Q3">
            <v>2017</v>
          </cell>
          <cell r="R3">
            <v>2018</v>
          </cell>
          <cell r="S3">
            <v>2019</v>
          </cell>
          <cell r="T3">
            <v>2020</v>
          </cell>
          <cell r="U3">
            <v>2021</v>
          </cell>
        </row>
        <row r="35">
          <cell r="B35">
            <v>-5211.8933486713477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>
            <v>37848</v>
          </cell>
        </row>
        <row r="2">
          <cell r="D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1"/>
      <sheetName val="Assumptions"/>
      <sheetName val="Tax"/>
      <sheetName val="Financials - Investor"/>
      <sheetName val="Debt"/>
      <sheetName val="Dep'n"/>
      <sheetName val="Capital Costs"/>
      <sheetName val="Financials - Project"/>
      <sheetName val="Energy"/>
      <sheetName val="energy add-on"/>
      <sheetName val="Sheet1"/>
      <sheetName val="O&amp;M Summary Oct10"/>
    </sheetNames>
    <sheetDataSet>
      <sheetData sheetId="0" refreshError="1"/>
      <sheetData sheetId="1" refreshError="1">
        <row r="2">
          <cell r="E2">
            <v>0</v>
          </cell>
          <cell r="F2">
            <v>41244</v>
          </cell>
        </row>
        <row r="6">
          <cell r="D6">
            <v>5.8781249999999993E-2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2">
          <cell r="C82">
            <v>300</v>
          </cell>
        </row>
        <row r="83">
          <cell r="C83">
            <v>300</v>
          </cell>
        </row>
        <row r="84">
          <cell r="C84">
            <v>300</v>
          </cell>
          <cell r="D84" t="str">
            <v>no</v>
          </cell>
        </row>
        <row r="85">
          <cell r="C85">
            <v>2034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I - Q3 - Low Case"/>
      <sheetName val="Purchases from Market - Low"/>
      <sheetName val="ESAI - Q3 - Base Case"/>
      <sheetName val="Purchases from Market - Base"/>
      <sheetName val="ESAI - Q3 - High Case"/>
      <sheetName val="Purchases from Market - High"/>
      <sheetName val="Low Case to V "/>
      <sheetName val="Base Case to V "/>
      <sheetName val="High Case to V"/>
    </sheetNames>
    <sheetDataSet>
      <sheetData sheetId="0"/>
      <sheetData sheetId="1"/>
      <sheetData sheetId="2"/>
      <sheetData sheetId="3">
        <row r="8">
          <cell r="E8">
            <v>117.47847542301211</v>
          </cell>
        </row>
      </sheetData>
      <sheetData sheetId="4"/>
      <sheetData sheetId="5">
        <row r="325">
          <cell r="B325">
            <v>1.03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6"/>
  <sheetViews>
    <sheetView view="pageBreakPreview" zoomScale="60" zoomScaleNormal="100" workbookViewId="0"/>
  </sheetViews>
  <sheetFormatPr defaultRowHeight="12.75" x14ac:dyDescent="0.2"/>
  <cols>
    <col min="1" max="1" width="27.5703125" style="51" customWidth="1"/>
    <col min="2" max="5" width="13.7109375" style="51" bestFit="1" customWidth="1"/>
    <col min="6" max="6" width="13.28515625" style="51" bestFit="1" customWidth="1"/>
    <col min="7" max="7" width="13.7109375" style="51" bestFit="1" customWidth="1"/>
    <col min="8" max="8" width="13.7109375" style="51" customWidth="1"/>
    <col min="9" max="9" width="13.28515625" style="51" customWidth="1"/>
    <col min="10" max="10" width="12.7109375" style="51" customWidth="1"/>
    <col min="11" max="12" width="13.7109375" style="51" customWidth="1"/>
    <col min="13" max="13" width="12.7109375" style="51" bestFit="1" customWidth="1"/>
    <col min="14" max="14" width="13.7109375" style="51" customWidth="1"/>
    <col min="15" max="18" width="13.28515625" style="51" customWidth="1"/>
    <col min="19" max="19" width="13.7109375" style="51" bestFit="1" customWidth="1"/>
    <col min="20" max="23" width="13.7109375" style="51" customWidth="1"/>
    <col min="24" max="24" width="13.28515625" style="51" customWidth="1"/>
    <col min="25" max="25" width="13.7109375" style="51" bestFit="1" customWidth="1"/>
    <col min="26" max="256" width="9.140625" style="51"/>
    <col min="257" max="257" width="27.5703125" style="51" customWidth="1"/>
    <col min="258" max="258" width="11.42578125" style="51" bestFit="1" customWidth="1"/>
    <col min="259" max="263" width="11.85546875" style="51" bestFit="1" customWidth="1"/>
    <col min="264" max="268" width="10" style="51" customWidth="1"/>
    <col min="269" max="269" width="10" style="51" bestFit="1" customWidth="1"/>
    <col min="270" max="274" width="10" style="51" customWidth="1"/>
    <col min="275" max="275" width="10" style="51" bestFit="1" customWidth="1"/>
    <col min="276" max="280" width="10" style="51" customWidth="1"/>
    <col min="281" max="281" width="10" style="51" bestFit="1" customWidth="1"/>
    <col min="282" max="512" width="9.140625" style="51"/>
    <col min="513" max="513" width="27.5703125" style="51" customWidth="1"/>
    <col min="514" max="514" width="11.42578125" style="51" bestFit="1" customWidth="1"/>
    <col min="515" max="519" width="11.85546875" style="51" bestFit="1" customWidth="1"/>
    <col min="520" max="524" width="10" style="51" customWidth="1"/>
    <col min="525" max="525" width="10" style="51" bestFit="1" customWidth="1"/>
    <col min="526" max="530" width="10" style="51" customWidth="1"/>
    <col min="531" max="531" width="10" style="51" bestFit="1" customWidth="1"/>
    <col min="532" max="536" width="10" style="51" customWidth="1"/>
    <col min="537" max="537" width="10" style="51" bestFit="1" customWidth="1"/>
    <col min="538" max="768" width="9.140625" style="51"/>
    <col min="769" max="769" width="27.5703125" style="51" customWidth="1"/>
    <col min="770" max="770" width="11.42578125" style="51" bestFit="1" customWidth="1"/>
    <col min="771" max="775" width="11.85546875" style="51" bestFit="1" customWidth="1"/>
    <col min="776" max="780" width="10" style="51" customWidth="1"/>
    <col min="781" max="781" width="10" style="51" bestFit="1" customWidth="1"/>
    <col min="782" max="786" width="10" style="51" customWidth="1"/>
    <col min="787" max="787" width="10" style="51" bestFit="1" customWidth="1"/>
    <col min="788" max="792" width="10" style="51" customWidth="1"/>
    <col min="793" max="793" width="10" style="51" bestFit="1" customWidth="1"/>
    <col min="794" max="1024" width="9.140625" style="51"/>
    <col min="1025" max="1025" width="27.5703125" style="51" customWidth="1"/>
    <col min="1026" max="1026" width="11.42578125" style="51" bestFit="1" customWidth="1"/>
    <col min="1027" max="1031" width="11.85546875" style="51" bestFit="1" customWidth="1"/>
    <col min="1032" max="1036" width="10" style="51" customWidth="1"/>
    <col min="1037" max="1037" width="10" style="51" bestFit="1" customWidth="1"/>
    <col min="1038" max="1042" width="10" style="51" customWidth="1"/>
    <col min="1043" max="1043" width="10" style="51" bestFit="1" customWidth="1"/>
    <col min="1044" max="1048" width="10" style="51" customWidth="1"/>
    <col min="1049" max="1049" width="10" style="51" bestFit="1" customWidth="1"/>
    <col min="1050" max="1280" width="9.140625" style="51"/>
    <col min="1281" max="1281" width="27.5703125" style="51" customWidth="1"/>
    <col min="1282" max="1282" width="11.42578125" style="51" bestFit="1" customWidth="1"/>
    <col min="1283" max="1287" width="11.85546875" style="51" bestFit="1" customWidth="1"/>
    <col min="1288" max="1292" width="10" style="51" customWidth="1"/>
    <col min="1293" max="1293" width="10" style="51" bestFit="1" customWidth="1"/>
    <col min="1294" max="1298" width="10" style="51" customWidth="1"/>
    <col min="1299" max="1299" width="10" style="51" bestFit="1" customWidth="1"/>
    <col min="1300" max="1304" width="10" style="51" customWidth="1"/>
    <col min="1305" max="1305" width="10" style="51" bestFit="1" customWidth="1"/>
    <col min="1306" max="1536" width="9.140625" style="51"/>
    <col min="1537" max="1537" width="27.5703125" style="51" customWidth="1"/>
    <col min="1538" max="1538" width="11.42578125" style="51" bestFit="1" customWidth="1"/>
    <col min="1539" max="1543" width="11.85546875" style="51" bestFit="1" customWidth="1"/>
    <col min="1544" max="1548" width="10" style="51" customWidth="1"/>
    <col min="1549" max="1549" width="10" style="51" bestFit="1" customWidth="1"/>
    <col min="1550" max="1554" width="10" style="51" customWidth="1"/>
    <col min="1555" max="1555" width="10" style="51" bestFit="1" customWidth="1"/>
    <col min="1556" max="1560" width="10" style="51" customWidth="1"/>
    <col min="1561" max="1561" width="10" style="51" bestFit="1" customWidth="1"/>
    <col min="1562" max="1792" width="9.140625" style="51"/>
    <col min="1793" max="1793" width="27.5703125" style="51" customWidth="1"/>
    <col min="1794" max="1794" width="11.42578125" style="51" bestFit="1" customWidth="1"/>
    <col min="1795" max="1799" width="11.85546875" style="51" bestFit="1" customWidth="1"/>
    <col min="1800" max="1804" width="10" style="51" customWidth="1"/>
    <col min="1805" max="1805" width="10" style="51" bestFit="1" customWidth="1"/>
    <col min="1806" max="1810" width="10" style="51" customWidth="1"/>
    <col min="1811" max="1811" width="10" style="51" bestFit="1" customWidth="1"/>
    <col min="1812" max="1816" width="10" style="51" customWidth="1"/>
    <col min="1817" max="1817" width="10" style="51" bestFit="1" customWidth="1"/>
    <col min="1818" max="2048" width="9.140625" style="51"/>
    <col min="2049" max="2049" width="27.5703125" style="51" customWidth="1"/>
    <col min="2050" max="2050" width="11.42578125" style="51" bestFit="1" customWidth="1"/>
    <col min="2051" max="2055" width="11.85546875" style="51" bestFit="1" customWidth="1"/>
    <col min="2056" max="2060" width="10" style="51" customWidth="1"/>
    <col min="2061" max="2061" width="10" style="51" bestFit="1" customWidth="1"/>
    <col min="2062" max="2066" width="10" style="51" customWidth="1"/>
    <col min="2067" max="2067" width="10" style="51" bestFit="1" customWidth="1"/>
    <col min="2068" max="2072" width="10" style="51" customWidth="1"/>
    <col min="2073" max="2073" width="10" style="51" bestFit="1" customWidth="1"/>
    <col min="2074" max="2304" width="9.140625" style="51"/>
    <col min="2305" max="2305" width="27.5703125" style="51" customWidth="1"/>
    <col min="2306" max="2306" width="11.42578125" style="51" bestFit="1" customWidth="1"/>
    <col min="2307" max="2311" width="11.85546875" style="51" bestFit="1" customWidth="1"/>
    <col min="2312" max="2316" width="10" style="51" customWidth="1"/>
    <col min="2317" max="2317" width="10" style="51" bestFit="1" customWidth="1"/>
    <col min="2318" max="2322" width="10" style="51" customWidth="1"/>
    <col min="2323" max="2323" width="10" style="51" bestFit="1" customWidth="1"/>
    <col min="2324" max="2328" width="10" style="51" customWidth="1"/>
    <col min="2329" max="2329" width="10" style="51" bestFit="1" customWidth="1"/>
    <col min="2330" max="2560" width="9.140625" style="51"/>
    <col min="2561" max="2561" width="27.5703125" style="51" customWidth="1"/>
    <col min="2562" max="2562" width="11.42578125" style="51" bestFit="1" customWidth="1"/>
    <col min="2563" max="2567" width="11.85546875" style="51" bestFit="1" customWidth="1"/>
    <col min="2568" max="2572" width="10" style="51" customWidth="1"/>
    <col min="2573" max="2573" width="10" style="51" bestFit="1" customWidth="1"/>
    <col min="2574" max="2578" width="10" style="51" customWidth="1"/>
    <col min="2579" max="2579" width="10" style="51" bestFit="1" customWidth="1"/>
    <col min="2580" max="2584" width="10" style="51" customWidth="1"/>
    <col min="2585" max="2585" width="10" style="51" bestFit="1" customWidth="1"/>
    <col min="2586" max="2816" width="9.140625" style="51"/>
    <col min="2817" max="2817" width="27.5703125" style="51" customWidth="1"/>
    <col min="2818" max="2818" width="11.42578125" style="51" bestFit="1" customWidth="1"/>
    <col min="2819" max="2823" width="11.85546875" style="51" bestFit="1" customWidth="1"/>
    <col min="2824" max="2828" width="10" style="51" customWidth="1"/>
    <col min="2829" max="2829" width="10" style="51" bestFit="1" customWidth="1"/>
    <col min="2830" max="2834" width="10" style="51" customWidth="1"/>
    <col min="2835" max="2835" width="10" style="51" bestFit="1" customWidth="1"/>
    <col min="2836" max="2840" width="10" style="51" customWidth="1"/>
    <col min="2841" max="2841" width="10" style="51" bestFit="1" customWidth="1"/>
    <col min="2842" max="3072" width="9.140625" style="51"/>
    <col min="3073" max="3073" width="27.5703125" style="51" customWidth="1"/>
    <col min="3074" max="3074" width="11.42578125" style="51" bestFit="1" customWidth="1"/>
    <col min="3075" max="3079" width="11.85546875" style="51" bestFit="1" customWidth="1"/>
    <col min="3080" max="3084" width="10" style="51" customWidth="1"/>
    <col min="3085" max="3085" width="10" style="51" bestFit="1" customWidth="1"/>
    <col min="3086" max="3090" width="10" style="51" customWidth="1"/>
    <col min="3091" max="3091" width="10" style="51" bestFit="1" customWidth="1"/>
    <col min="3092" max="3096" width="10" style="51" customWidth="1"/>
    <col min="3097" max="3097" width="10" style="51" bestFit="1" customWidth="1"/>
    <col min="3098" max="3328" width="9.140625" style="51"/>
    <col min="3329" max="3329" width="27.5703125" style="51" customWidth="1"/>
    <col min="3330" max="3330" width="11.42578125" style="51" bestFit="1" customWidth="1"/>
    <col min="3331" max="3335" width="11.85546875" style="51" bestFit="1" customWidth="1"/>
    <col min="3336" max="3340" width="10" style="51" customWidth="1"/>
    <col min="3341" max="3341" width="10" style="51" bestFit="1" customWidth="1"/>
    <col min="3342" max="3346" width="10" style="51" customWidth="1"/>
    <col min="3347" max="3347" width="10" style="51" bestFit="1" customWidth="1"/>
    <col min="3348" max="3352" width="10" style="51" customWidth="1"/>
    <col min="3353" max="3353" width="10" style="51" bestFit="1" customWidth="1"/>
    <col min="3354" max="3584" width="9.140625" style="51"/>
    <col min="3585" max="3585" width="27.5703125" style="51" customWidth="1"/>
    <col min="3586" max="3586" width="11.42578125" style="51" bestFit="1" customWidth="1"/>
    <col min="3587" max="3591" width="11.85546875" style="51" bestFit="1" customWidth="1"/>
    <col min="3592" max="3596" width="10" style="51" customWidth="1"/>
    <col min="3597" max="3597" width="10" style="51" bestFit="1" customWidth="1"/>
    <col min="3598" max="3602" width="10" style="51" customWidth="1"/>
    <col min="3603" max="3603" width="10" style="51" bestFit="1" customWidth="1"/>
    <col min="3604" max="3608" width="10" style="51" customWidth="1"/>
    <col min="3609" max="3609" width="10" style="51" bestFit="1" customWidth="1"/>
    <col min="3610" max="3840" width="9.140625" style="51"/>
    <col min="3841" max="3841" width="27.5703125" style="51" customWidth="1"/>
    <col min="3842" max="3842" width="11.42578125" style="51" bestFit="1" customWidth="1"/>
    <col min="3843" max="3847" width="11.85546875" style="51" bestFit="1" customWidth="1"/>
    <col min="3848" max="3852" width="10" style="51" customWidth="1"/>
    <col min="3853" max="3853" width="10" style="51" bestFit="1" customWidth="1"/>
    <col min="3854" max="3858" width="10" style="51" customWidth="1"/>
    <col min="3859" max="3859" width="10" style="51" bestFit="1" customWidth="1"/>
    <col min="3860" max="3864" width="10" style="51" customWidth="1"/>
    <col min="3865" max="3865" width="10" style="51" bestFit="1" customWidth="1"/>
    <col min="3866" max="4096" width="9.140625" style="51"/>
    <col min="4097" max="4097" width="27.5703125" style="51" customWidth="1"/>
    <col min="4098" max="4098" width="11.42578125" style="51" bestFit="1" customWidth="1"/>
    <col min="4099" max="4103" width="11.85546875" style="51" bestFit="1" customWidth="1"/>
    <col min="4104" max="4108" width="10" style="51" customWidth="1"/>
    <col min="4109" max="4109" width="10" style="51" bestFit="1" customWidth="1"/>
    <col min="4110" max="4114" width="10" style="51" customWidth="1"/>
    <col min="4115" max="4115" width="10" style="51" bestFit="1" customWidth="1"/>
    <col min="4116" max="4120" width="10" style="51" customWidth="1"/>
    <col min="4121" max="4121" width="10" style="51" bestFit="1" customWidth="1"/>
    <col min="4122" max="4352" width="9.140625" style="51"/>
    <col min="4353" max="4353" width="27.5703125" style="51" customWidth="1"/>
    <col min="4354" max="4354" width="11.42578125" style="51" bestFit="1" customWidth="1"/>
    <col min="4355" max="4359" width="11.85546875" style="51" bestFit="1" customWidth="1"/>
    <col min="4360" max="4364" width="10" style="51" customWidth="1"/>
    <col min="4365" max="4365" width="10" style="51" bestFit="1" customWidth="1"/>
    <col min="4366" max="4370" width="10" style="51" customWidth="1"/>
    <col min="4371" max="4371" width="10" style="51" bestFit="1" customWidth="1"/>
    <col min="4372" max="4376" width="10" style="51" customWidth="1"/>
    <col min="4377" max="4377" width="10" style="51" bestFit="1" customWidth="1"/>
    <col min="4378" max="4608" width="9.140625" style="51"/>
    <col min="4609" max="4609" width="27.5703125" style="51" customWidth="1"/>
    <col min="4610" max="4610" width="11.42578125" style="51" bestFit="1" customWidth="1"/>
    <col min="4611" max="4615" width="11.85546875" style="51" bestFit="1" customWidth="1"/>
    <col min="4616" max="4620" width="10" style="51" customWidth="1"/>
    <col min="4621" max="4621" width="10" style="51" bestFit="1" customWidth="1"/>
    <col min="4622" max="4626" width="10" style="51" customWidth="1"/>
    <col min="4627" max="4627" width="10" style="51" bestFit="1" customWidth="1"/>
    <col min="4628" max="4632" width="10" style="51" customWidth="1"/>
    <col min="4633" max="4633" width="10" style="51" bestFit="1" customWidth="1"/>
    <col min="4634" max="4864" width="9.140625" style="51"/>
    <col min="4865" max="4865" width="27.5703125" style="51" customWidth="1"/>
    <col min="4866" max="4866" width="11.42578125" style="51" bestFit="1" customWidth="1"/>
    <col min="4867" max="4871" width="11.85546875" style="51" bestFit="1" customWidth="1"/>
    <col min="4872" max="4876" width="10" style="51" customWidth="1"/>
    <col min="4877" max="4877" width="10" style="51" bestFit="1" customWidth="1"/>
    <col min="4878" max="4882" width="10" style="51" customWidth="1"/>
    <col min="4883" max="4883" width="10" style="51" bestFit="1" customWidth="1"/>
    <col min="4884" max="4888" width="10" style="51" customWidth="1"/>
    <col min="4889" max="4889" width="10" style="51" bestFit="1" customWidth="1"/>
    <col min="4890" max="5120" width="9.140625" style="51"/>
    <col min="5121" max="5121" width="27.5703125" style="51" customWidth="1"/>
    <col min="5122" max="5122" width="11.42578125" style="51" bestFit="1" customWidth="1"/>
    <col min="5123" max="5127" width="11.85546875" style="51" bestFit="1" customWidth="1"/>
    <col min="5128" max="5132" width="10" style="51" customWidth="1"/>
    <col min="5133" max="5133" width="10" style="51" bestFit="1" customWidth="1"/>
    <col min="5134" max="5138" width="10" style="51" customWidth="1"/>
    <col min="5139" max="5139" width="10" style="51" bestFit="1" customWidth="1"/>
    <col min="5140" max="5144" width="10" style="51" customWidth="1"/>
    <col min="5145" max="5145" width="10" style="51" bestFit="1" customWidth="1"/>
    <col min="5146" max="5376" width="9.140625" style="51"/>
    <col min="5377" max="5377" width="27.5703125" style="51" customWidth="1"/>
    <col min="5378" max="5378" width="11.42578125" style="51" bestFit="1" customWidth="1"/>
    <col min="5379" max="5383" width="11.85546875" style="51" bestFit="1" customWidth="1"/>
    <col min="5384" max="5388" width="10" style="51" customWidth="1"/>
    <col min="5389" max="5389" width="10" style="51" bestFit="1" customWidth="1"/>
    <col min="5390" max="5394" width="10" style="51" customWidth="1"/>
    <col min="5395" max="5395" width="10" style="51" bestFit="1" customWidth="1"/>
    <col min="5396" max="5400" width="10" style="51" customWidth="1"/>
    <col min="5401" max="5401" width="10" style="51" bestFit="1" customWidth="1"/>
    <col min="5402" max="5632" width="9.140625" style="51"/>
    <col min="5633" max="5633" width="27.5703125" style="51" customWidth="1"/>
    <col min="5634" max="5634" width="11.42578125" style="51" bestFit="1" customWidth="1"/>
    <col min="5635" max="5639" width="11.85546875" style="51" bestFit="1" customWidth="1"/>
    <col min="5640" max="5644" width="10" style="51" customWidth="1"/>
    <col min="5645" max="5645" width="10" style="51" bestFit="1" customWidth="1"/>
    <col min="5646" max="5650" width="10" style="51" customWidth="1"/>
    <col min="5651" max="5651" width="10" style="51" bestFit="1" customWidth="1"/>
    <col min="5652" max="5656" width="10" style="51" customWidth="1"/>
    <col min="5657" max="5657" width="10" style="51" bestFit="1" customWidth="1"/>
    <col min="5658" max="5888" width="9.140625" style="51"/>
    <col min="5889" max="5889" width="27.5703125" style="51" customWidth="1"/>
    <col min="5890" max="5890" width="11.42578125" style="51" bestFit="1" customWidth="1"/>
    <col min="5891" max="5895" width="11.85546875" style="51" bestFit="1" customWidth="1"/>
    <col min="5896" max="5900" width="10" style="51" customWidth="1"/>
    <col min="5901" max="5901" width="10" style="51" bestFit="1" customWidth="1"/>
    <col min="5902" max="5906" width="10" style="51" customWidth="1"/>
    <col min="5907" max="5907" width="10" style="51" bestFit="1" customWidth="1"/>
    <col min="5908" max="5912" width="10" style="51" customWidth="1"/>
    <col min="5913" max="5913" width="10" style="51" bestFit="1" customWidth="1"/>
    <col min="5914" max="6144" width="9.140625" style="51"/>
    <col min="6145" max="6145" width="27.5703125" style="51" customWidth="1"/>
    <col min="6146" max="6146" width="11.42578125" style="51" bestFit="1" customWidth="1"/>
    <col min="6147" max="6151" width="11.85546875" style="51" bestFit="1" customWidth="1"/>
    <col min="6152" max="6156" width="10" style="51" customWidth="1"/>
    <col min="6157" max="6157" width="10" style="51" bestFit="1" customWidth="1"/>
    <col min="6158" max="6162" width="10" style="51" customWidth="1"/>
    <col min="6163" max="6163" width="10" style="51" bestFit="1" customWidth="1"/>
    <col min="6164" max="6168" width="10" style="51" customWidth="1"/>
    <col min="6169" max="6169" width="10" style="51" bestFit="1" customWidth="1"/>
    <col min="6170" max="6400" width="9.140625" style="51"/>
    <col min="6401" max="6401" width="27.5703125" style="51" customWidth="1"/>
    <col min="6402" max="6402" width="11.42578125" style="51" bestFit="1" customWidth="1"/>
    <col min="6403" max="6407" width="11.85546875" style="51" bestFit="1" customWidth="1"/>
    <col min="6408" max="6412" width="10" style="51" customWidth="1"/>
    <col min="6413" max="6413" width="10" style="51" bestFit="1" customWidth="1"/>
    <col min="6414" max="6418" width="10" style="51" customWidth="1"/>
    <col min="6419" max="6419" width="10" style="51" bestFit="1" customWidth="1"/>
    <col min="6420" max="6424" width="10" style="51" customWidth="1"/>
    <col min="6425" max="6425" width="10" style="51" bestFit="1" customWidth="1"/>
    <col min="6426" max="6656" width="9.140625" style="51"/>
    <col min="6657" max="6657" width="27.5703125" style="51" customWidth="1"/>
    <col min="6658" max="6658" width="11.42578125" style="51" bestFit="1" customWidth="1"/>
    <col min="6659" max="6663" width="11.85546875" style="51" bestFit="1" customWidth="1"/>
    <col min="6664" max="6668" width="10" style="51" customWidth="1"/>
    <col min="6669" max="6669" width="10" style="51" bestFit="1" customWidth="1"/>
    <col min="6670" max="6674" width="10" style="51" customWidth="1"/>
    <col min="6675" max="6675" width="10" style="51" bestFit="1" customWidth="1"/>
    <col min="6676" max="6680" width="10" style="51" customWidth="1"/>
    <col min="6681" max="6681" width="10" style="51" bestFit="1" customWidth="1"/>
    <col min="6682" max="6912" width="9.140625" style="51"/>
    <col min="6913" max="6913" width="27.5703125" style="51" customWidth="1"/>
    <col min="6914" max="6914" width="11.42578125" style="51" bestFit="1" customWidth="1"/>
    <col min="6915" max="6919" width="11.85546875" style="51" bestFit="1" customWidth="1"/>
    <col min="6920" max="6924" width="10" style="51" customWidth="1"/>
    <col min="6925" max="6925" width="10" style="51" bestFit="1" customWidth="1"/>
    <col min="6926" max="6930" width="10" style="51" customWidth="1"/>
    <col min="6931" max="6931" width="10" style="51" bestFit="1" customWidth="1"/>
    <col min="6932" max="6936" width="10" style="51" customWidth="1"/>
    <col min="6937" max="6937" width="10" style="51" bestFit="1" customWidth="1"/>
    <col min="6938" max="7168" width="9.140625" style="51"/>
    <col min="7169" max="7169" width="27.5703125" style="51" customWidth="1"/>
    <col min="7170" max="7170" width="11.42578125" style="51" bestFit="1" customWidth="1"/>
    <col min="7171" max="7175" width="11.85546875" style="51" bestFit="1" customWidth="1"/>
    <col min="7176" max="7180" width="10" style="51" customWidth="1"/>
    <col min="7181" max="7181" width="10" style="51" bestFit="1" customWidth="1"/>
    <col min="7182" max="7186" width="10" style="51" customWidth="1"/>
    <col min="7187" max="7187" width="10" style="51" bestFit="1" customWidth="1"/>
    <col min="7188" max="7192" width="10" style="51" customWidth="1"/>
    <col min="7193" max="7193" width="10" style="51" bestFit="1" customWidth="1"/>
    <col min="7194" max="7424" width="9.140625" style="51"/>
    <col min="7425" max="7425" width="27.5703125" style="51" customWidth="1"/>
    <col min="7426" max="7426" width="11.42578125" style="51" bestFit="1" customWidth="1"/>
    <col min="7427" max="7431" width="11.85546875" style="51" bestFit="1" customWidth="1"/>
    <col min="7432" max="7436" width="10" style="51" customWidth="1"/>
    <col min="7437" max="7437" width="10" style="51" bestFit="1" customWidth="1"/>
    <col min="7438" max="7442" width="10" style="51" customWidth="1"/>
    <col min="7443" max="7443" width="10" style="51" bestFit="1" customWidth="1"/>
    <col min="7444" max="7448" width="10" style="51" customWidth="1"/>
    <col min="7449" max="7449" width="10" style="51" bestFit="1" customWidth="1"/>
    <col min="7450" max="7680" width="9.140625" style="51"/>
    <col min="7681" max="7681" width="27.5703125" style="51" customWidth="1"/>
    <col min="7682" max="7682" width="11.42578125" style="51" bestFit="1" customWidth="1"/>
    <col min="7683" max="7687" width="11.85546875" style="51" bestFit="1" customWidth="1"/>
    <col min="7688" max="7692" width="10" style="51" customWidth="1"/>
    <col min="7693" max="7693" width="10" style="51" bestFit="1" customWidth="1"/>
    <col min="7694" max="7698" width="10" style="51" customWidth="1"/>
    <col min="7699" max="7699" width="10" style="51" bestFit="1" customWidth="1"/>
    <col min="7700" max="7704" width="10" style="51" customWidth="1"/>
    <col min="7705" max="7705" width="10" style="51" bestFit="1" customWidth="1"/>
    <col min="7706" max="7936" width="9.140625" style="51"/>
    <col min="7937" max="7937" width="27.5703125" style="51" customWidth="1"/>
    <col min="7938" max="7938" width="11.42578125" style="51" bestFit="1" customWidth="1"/>
    <col min="7939" max="7943" width="11.85546875" style="51" bestFit="1" customWidth="1"/>
    <col min="7944" max="7948" width="10" style="51" customWidth="1"/>
    <col min="7949" max="7949" width="10" style="51" bestFit="1" customWidth="1"/>
    <col min="7950" max="7954" width="10" style="51" customWidth="1"/>
    <col min="7955" max="7955" width="10" style="51" bestFit="1" customWidth="1"/>
    <col min="7956" max="7960" width="10" style="51" customWidth="1"/>
    <col min="7961" max="7961" width="10" style="51" bestFit="1" customWidth="1"/>
    <col min="7962" max="8192" width="9.140625" style="51"/>
    <col min="8193" max="8193" width="27.5703125" style="51" customWidth="1"/>
    <col min="8194" max="8194" width="11.42578125" style="51" bestFit="1" customWidth="1"/>
    <col min="8195" max="8199" width="11.85546875" style="51" bestFit="1" customWidth="1"/>
    <col min="8200" max="8204" width="10" style="51" customWidth="1"/>
    <col min="8205" max="8205" width="10" style="51" bestFit="1" customWidth="1"/>
    <col min="8206" max="8210" width="10" style="51" customWidth="1"/>
    <col min="8211" max="8211" width="10" style="51" bestFit="1" customWidth="1"/>
    <col min="8212" max="8216" width="10" style="51" customWidth="1"/>
    <col min="8217" max="8217" width="10" style="51" bestFit="1" customWidth="1"/>
    <col min="8218" max="8448" width="9.140625" style="51"/>
    <col min="8449" max="8449" width="27.5703125" style="51" customWidth="1"/>
    <col min="8450" max="8450" width="11.42578125" style="51" bestFit="1" customWidth="1"/>
    <col min="8451" max="8455" width="11.85546875" style="51" bestFit="1" customWidth="1"/>
    <col min="8456" max="8460" width="10" style="51" customWidth="1"/>
    <col min="8461" max="8461" width="10" style="51" bestFit="1" customWidth="1"/>
    <col min="8462" max="8466" width="10" style="51" customWidth="1"/>
    <col min="8467" max="8467" width="10" style="51" bestFit="1" customWidth="1"/>
    <col min="8468" max="8472" width="10" style="51" customWidth="1"/>
    <col min="8473" max="8473" width="10" style="51" bestFit="1" customWidth="1"/>
    <col min="8474" max="8704" width="9.140625" style="51"/>
    <col min="8705" max="8705" width="27.5703125" style="51" customWidth="1"/>
    <col min="8706" max="8706" width="11.42578125" style="51" bestFit="1" customWidth="1"/>
    <col min="8707" max="8711" width="11.85546875" style="51" bestFit="1" customWidth="1"/>
    <col min="8712" max="8716" width="10" style="51" customWidth="1"/>
    <col min="8717" max="8717" width="10" style="51" bestFit="1" customWidth="1"/>
    <col min="8718" max="8722" width="10" style="51" customWidth="1"/>
    <col min="8723" max="8723" width="10" style="51" bestFit="1" customWidth="1"/>
    <col min="8724" max="8728" width="10" style="51" customWidth="1"/>
    <col min="8729" max="8729" width="10" style="51" bestFit="1" customWidth="1"/>
    <col min="8730" max="8960" width="9.140625" style="51"/>
    <col min="8961" max="8961" width="27.5703125" style="51" customWidth="1"/>
    <col min="8962" max="8962" width="11.42578125" style="51" bestFit="1" customWidth="1"/>
    <col min="8963" max="8967" width="11.85546875" style="51" bestFit="1" customWidth="1"/>
    <col min="8968" max="8972" width="10" style="51" customWidth="1"/>
    <col min="8973" max="8973" width="10" style="51" bestFit="1" customWidth="1"/>
    <col min="8974" max="8978" width="10" style="51" customWidth="1"/>
    <col min="8979" max="8979" width="10" style="51" bestFit="1" customWidth="1"/>
    <col min="8980" max="8984" width="10" style="51" customWidth="1"/>
    <col min="8985" max="8985" width="10" style="51" bestFit="1" customWidth="1"/>
    <col min="8986" max="9216" width="9.140625" style="51"/>
    <col min="9217" max="9217" width="27.5703125" style="51" customWidth="1"/>
    <col min="9218" max="9218" width="11.42578125" style="51" bestFit="1" customWidth="1"/>
    <col min="9219" max="9223" width="11.85546875" style="51" bestFit="1" customWidth="1"/>
    <col min="9224" max="9228" width="10" style="51" customWidth="1"/>
    <col min="9229" max="9229" width="10" style="51" bestFit="1" customWidth="1"/>
    <col min="9230" max="9234" width="10" style="51" customWidth="1"/>
    <col min="9235" max="9235" width="10" style="51" bestFit="1" customWidth="1"/>
    <col min="9236" max="9240" width="10" style="51" customWidth="1"/>
    <col min="9241" max="9241" width="10" style="51" bestFit="1" customWidth="1"/>
    <col min="9242" max="9472" width="9.140625" style="51"/>
    <col min="9473" max="9473" width="27.5703125" style="51" customWidth="1"/>
    <col min="9474" max="9474" width="11.42578125" style="51" bestFit="1" customWidth="1"/>
    <col min="9475" max="9479" width="11.85546875" style="51" bestFit="1" customWidth="1"/>
    <col min="9480" max="9484" width="10" style="51" customWidth="1"/>
    <col min="9485" max="9485" width="10" style="51" bestFit="1" customWidth="1"/>
    <col min="9486" max="9490" width="10" style="51" customWidth="1"/>
    <col min="9491" max="9491" width="10" style="51" bestFit="1" customWidth="1"/>
    <col min="9492" max="9496" width="10" style="51" customWidth="1"/>
    <col min="9497" max="9497" width="10" style="51" bestFit="1" customWidth="1"/>
    <col min="9498" max="9728" width="9.140625" style="51"/>
    <col min="9729" max="9729" width="27.5703125" style="51" customWidth="1"/>
    <col min="9730" max="9730" width="11.42578125" style="51" bestFit="1" customWidth="1"/>
    <col min="9731" max="9735" width="11.85546875" style="51" bestFit="1" customWidth="1"/>
    <col min="9736" max="9740" width="10" style="51" customWidth="1"/>
    <col min="9741" max="9741" width="10" style="51" bestFit="1" customWidth="1"/>
    <col min="9742" max="9746" width="10" style="51" customWidth="1"/>
    <col min="9747" max="9747" width="10" style="51" bestFit="1" customWidth="1"/>
    <col min="9748" max="9752" width="10" style="51" customWidth="1"/>
    <col min="9753" max="9753" width="10" style="51" bestFit="1" customWidth="1"/>
    <col min="9754" max="9984" width="9.140625" style="51"/>
    <col min="9985" max="9985" width="27.5703125" style="51" customWidth="1"/>
    <col min="9986" max="9986" width="11.42578125" style="51" bestFit="1" customWidth="1"/>
    <col min="9987" max="9991" width="11.85546875" style="51" bestFit="1" customWidth="1"/>
    <col min="9992" max="9996" width="10" style="51" customWidth="1"/>
    <col min="9997" max="9997" width="10" style="51" bestFit="1" customWidth="1"/>
    <col min="9998" max="10002" width="10" style="51" customWidth="1"/>
    <col min="10003" max="10003" width="10" style="51" bestFit="1" customWidth="1"/>
    <col min="10004" max="10008" width="10" style="51" customWidth="1"/>
    <col min="10009" max="10009" width="10" style="51" bestFit="1" customWidth="1"/>
    <col min="10010" max="10240" width="9.140625" style="51"/>
    <col min="10241" max="10241" width="27.5703125" style="51" customWidth="1"/>
    <col min="10242" max="10242" width="11.42578125" style="51" bestFit="1" customWidth="1"/>
    <col min="10243" max="10247" width="11.85546875" style="51" bestFit="1" customWidth="1"/>
    <col min="10248" max="10252" width="10" style="51" customWidth="1"/>
    <col min="10253" max="10253" width="10" style="51" bestFit="1" customWidth="1"/>
    <col min="10254" max="10258" width="10" style="51" customWidth="1"/>
    <col min="10259" max="10259" width="10" style="51" bestFit="1" customWidth="1"/>
    <col min="10260" max="10264" width="10" style="51" customWidth="1"/>
    <col min="10265" max="10265" width="10" style="51" bestFit="1" customWidth="1"/>
    <col min="10266" max="10496" width="9.140625" style="51"/>
    <col min="10497" max="10497" width="27.5703125" style="51" customWidth="1"/>
    <col min="10498" max="10498" width="11.42578125" style="51" bestFit="1" customWidth="1"/>
    <col min="10499" max="10503" width="11.85546875" style="51" bestFit="1" customWidth="1"/>
    <col min="10504" max="10508" width="10" style="51" customWidth="1"/>
    <col min="10509" max="10509" width="10" style="51" bestFit="1" customWidth="1"/>
    <col min="10510" max="10514" width="10" style="51" customWidth="1"/>
    <col min="10515" max="10515" width="10" style="51" bestFit="1" customWidth="1"/>
    <col min="10516" max="10520" width="10" style="51" customWidth="1"/>
    <col min="10521" max="10521" width="10" style="51" bestFit="1" customWidth="1"/>
    <col min="10522" max="10752" width="9.140625" style="51"/>
    <col min="10753" max="10753" width="27.5703125" style="51" customWidth="1"/>
    <col min="10754" max="10754" width="11.42578125" style="51" bestFit="1" customWidth="1"/>
    <col min="10755" max="10759" width="11.85546875" style="51" bestFit="1" customWidth="1"/>
    <col min="10760" max="10764" width="10" style="51" customWidth="1"/>
    <col min="10765" max="10765" width="10" style="51" bestFit="1" customWidth="1"/>
    <col min="10766" max="10770" width="10" style="51" customWidth="1"/>
    <col min="10771" max="10771" width="10" style="51" bestFit="1" customWidth="1"/>
    <col min="10772" max="10776" width="10" style="51" customWidth="1"/>
    <col min="10777" max="10777" width="10" style="51" bestFit="1" customWidth="1"/>
    <col min="10778" max="11008" width="9.140625" style="51"/>
    <col min="11009" max="11009" width="27.5703125" style="51" customWidth="1"/>
    <col min="11010" max="11010" width="11.42578125" style="51" bestFit="1" customWidth="1"/>
    <col min="11011" max="11015" width="11.85546875" style="51" bestFit="1" customWidth="1"/>
    <col min="11016" max="11020" width="10" style="51" customWidth="1"/>
    <col min="11021" max="11021" width="10" style="51" bestFit="1" customWidth="1"/>
    <col min="11022" max="11026" width="10" style="51" customWidth="1"/>
    <col min="11027" max="11027" width="10" style="51" bestFit="1" customWidth="1"/>
    <col min="11028" max="11032" width="10" style="51" customWidth="1"/>
    <col min="11033" max="11033" width="10" style="51" bestFit="1" customWidth="1"/>
    <col min="11034" max="11264" width="9.140625" style="51"/>
    <col min="11265" max="11265" width="27.5703125" style="51" customWidth="1"/>
    <col min="11266" max="11266" width="11.42578125" style="51" bestFit="1" customWidth="1"/>
    <col min="11267" max="11271" width="11.85546875" style="51" bestFit="1" customWidth="1"/>
    <col min="11272" max="11276" width="10" style="51" customWidth="1"/>
    <col min="11277" max="11277" width="10" style="51" bestFit="1" customWidth="1"/>
    <col min="11278" max="11282" width="10" style="51" customWidth="1"/>
    <col min="11283" max="11283" width="10" style="51" bestFit="1" customWidth="1"/>
    <col min="11284" max="11288" width="10" style="51" customWidth="1"/>
    <col min="11289" max="11289" width="10" style="51" bestFit="1" customWidth="1"/>
    <col min="11290" max="11520" width="9.140625" style="51"/>
    <col min="11521" max="11521" width="27.5703125" style="51" customWidth="1"/>
    <col min="11522" max="11522" width="11.42578125" style="51" bestFit="1" customWidth="1"/>
    <col min="11523" max="11527" width="11.85546875" style="51" bestFit="1" customWidth="1"/>
    <col min="11528" max="11532" width="10" style="51" customWidth="1"/>
    <col min="11533" max="11533" width="10" style="51" bestFit="1" customWidth="1"/>
    <col min="11534" max="11538" width="10" style="51" customWidth="1"/>
    <col min="11539" max="11539" width="10" style="51" bestFit="1" customWidth="1"/>
    <col min="11540" max="11544" width="10" style="51" customWidth="1"/>
    <col min="11545" max="11545" width="10" style="51" bestFit="1" customWidth="1"/>
    <col min="11546" max="11776" width="9.140625" style="51"/>
    <col min="11777" max="11777" width="27.5703125" style="51" customWidth="1"/>
    <col min="11778" max="11778" width="11.42578125" style="51" bestFit="1" customWidth="1"/>
    <col min="11779" max="11783" width="11.85546875" style="51" bestFit="1" customWidth="1"/>
    <col min="11784" max="11788" width="10" style="51" customWidth="1"/>
    <col min="11789" max="11789" width="10" style="51" bestFit="1" customWidth="1"/>
    <col min="11790" max="11794" width="10" style="51" customWidth="1"/>
    <col min="11795" max="11795" width="10" style="51" bestFit="1" customWidth="1"/>
    <col min="11796" max="11800" width="10" style="51" customWidth="1"/>
    <col min="11801" max="11801" width="10" style="51" bestFit="1" customWidth="1"/>
    <col min="11802" max="12032" width="9.140625" style="51"/>
    <col min="12033" max="12033" width="27.5703125" style="51" customWidth="1"/>
    <col min="12034" max="12034" width="11.42578125" style="51" bestFit="1" customWidth="1"/>
    <col min="12035" max="12039" width="11.85546875" style="51" bestFit="1" customWidth="1"/>
    <col min="12040" max="12044" width="10" style="51" customWidth="1"/>
    <col min="12045" max="12045" width="10" style="51" bestFit="1" customWidth="1"/>
    <col min="12046" max="12050" width="10" style="51" customWidth="1"/>
    <col min="12051" max="12051" width="10" style="51" bestFit="1" customWidth="1"/>
    <col min="12052" max="12056" width="10" style="51" customWidth="1"/>
    <col min="12057" max="12057" width="10" style="51" bestFit="1" customWidth="1"/>
    <col min="12058" max="12288" width="9.140625" style="51"/>
    <col min="12289" max="12289" width="27.5703125" style="51" customWidth="1"/>
    <col min="12290" max="12290" width="11.42578125" style="51" bestFit="1" customWidth="1"/>
    <col min="12291" max="12295" width="11.85546875" style="51" bestFit="1" customWidth="1"/>
    <col min="12296" max="12300" width="10" style="51" customWidth="1"/>
    <col min="12301" max="12301" width="10" style="51" bestFit="1" customWidth="1"/>
    <col min="12302" max="12306" width="10" style="51" customWidth="1"/>
    <col min="12307" max="12307" width="10" style="51" bestFit="1" customWidth="1"/>
    <col min="12308" max="12312" width="10" style="51" customWidth="1"/>
    <col min="12313" max="12313" width="10" style="51" bestFit="1" customWidth="1"/>
    <col min="12314" max="12544" width="9.140625" style="51"/>
    <col min="12545" max="12545" width="27.5703125" style="51" customWidth="1"/>
    <col min="12546" max="12546" width="11.42578125" style="51" bestFit="1" customWidth="1"/>
    <col min="12547" max="12551" width="11.85546875" style="51" bestFit="1" customWidth="1"/>
    <col min="12552" max="12556" width="10" style="51" customWidth="1"/>
    <col min="12557" max="12557" width="10" style="51" bestFit="1" customWidth="1"/>
    <col min="12558" max="12562" width="10" style="51" customWidth="1"/>
    <col min="12563" max="12563" width="10" style="51" bestFit="1" customWidth="1"/>
    <col min="12564" max="12568" width="10" style="51" customWidth="1"/>
    <col min="12569" max="12569" width="10" style="51" bestFit="1" customWidth="1"/>
    <col min="12570" max="12800" width="9.140625" style="51"/>
    <col min="12801" max="12801" width="27.5703125" style="51" customWidth="1"/>
    <col min="12802" max="12802" width="11.42578125" style="51" bestFit="1" customWidth="1"/>
    <col min="12803" max="12807" width="11.85546875" style="51" bestFit="1" customWidth="1"/>
    <col min="12808" max="12812" width="10" style="51" customWidth="1"/>
    <col min="12813" max="12813" width="10" style="51" bestFit="1" customWidth="1"/>
    <col min="12814" max="12818" width="10" style="51" customWidth="1"/>
    <col min="12819" max="12819" width="10" style="51" bestFit="1" customWidth="1"/>
    <col min="12820" max="12824" width="10" style="51" customWidth="1"/>
    <col min="12825" max="12825" width="10" style="51" bestFit="1" customWidth="1"/>
    <col min="12826" max="13056" width="9.140625" style="51"/>
    <col min="13057" max="13057" width="27.5703125" style="51" customWidth="1"/>
    <col min="13058" max="13058" width="11.42578125" style="51" bestFit="1" customWidth="1"/>
    <col min="13059" max="13063" width="11.85546875" style="51" bestFit="1" customWidth="1"/>
    <col min="13064" max="13068" width="10" style="51" customWidth="1"/>
    <col min="13069" max="13069" width="10" style="51" bestFit="1" customWidth="1"/>
    <col min="13070" max="13074" width="10" style="51" customWidth="1"/>
    <col min="13075" max="13075" width="10" style="51" bestFit="1" customWidth="1"/>
    <col min="13076" max="13080" width="10" style="51" customWidth="1"/>
    <col min="13081" max="13081" width="10" style="51" bestFit="1" customWidth="1"/>
    <col min="13082" max="13312" width="9.140625" style="51"/>
    <col min="13313" max="13313" width="27.5703125" style="51" customWidth="1"/>
    <col min="13314" max="13314" width="11.42578125" style="51" bestFit="1" customWidth="1"/>
    <col min="13315" max="13319" width="11.85546875" style="51" bestFit="1" customWidth="1"/>
    <col min="13320" max="13324" width="10" style="51" customWidth="1"/>
    <col min="13325" max="13325" width="10" style="51" bestFit="1" customWidth="1"/>
    <col min="13326" max="13330" width="10" style="51" customWidth="1"/>
    <col min="13331" max="13331" width="10" style="51" bestFit="1" customWidth="1"/>
    <col min="13332" max="13336" width="10" style="51" customWidth="1"/>
    <col min="13337" max="13337" width="10" style="51" bestFit="1" customWidth="1"/>
    <col min="13338" max="13568" width="9.140625" style="51"/>
    <col min="13569" max="13569" width="27.5703125" style="51" customWidth="1"/>
    <col min="13570" max="13570" width="11.42578125" style="51" bestFit="1" customWidth="1"/>
    <col min="13571" max="13575" width="11.85546875" style="51" bestFit="1" customWidth="1"/>
    <col min="13576" max="13580" width="10" style="51" customWidth="1"/>
    <col min="13581" max="13581" width="10" style="51" bestFit="1" customWidth="1"/>
    <col min="13582" max="13586" width="10" style="51" customWidth="1"/>
    <col min="13587" max="13587" width="10" style="51" bestFit="1" customWidth="1"/>
    <col min="13588" max="13592" width="10" style="51" customWidth="1"/>
    <col min="13593" max="13593" width="10" style="51" bestFit="1" customWidth="1"/>
    <col min="13594" max="13824" width="9.140625" style="51"/>
    <col min="13825" max="13825" width="27.5703125" style="51" customWidth="1"/>
    <col min="13826" max="13826" width="11.42578125" style="51" bestFit="1" customWidth="1"/>
    <col min="13827" max="13831" width="11.85546875" style="51" bestFit="1" customWidth="1"/>
    <col min="13832" max="13836" width="10" style="51" customWidth="1"/>
    <col min="13837" max="13837" width="10" style="51" bestFit="1" customWidth="1"/>
    <col min="13838" max="13842" width="10" style="51" customWidth="1"/>
    <col min="13843" max="13843" width="10" style="51" bestFit="1" customWidth="1"/>
    <col min="13844" max="13848" width="10" style="51" customWidth="1"/>
    <col min="13849" max="13849" width="10" style="51" bestFit="1" customWidth="1"/>
    <col min="13850" max="14080" width="9.140625" style="51"/>
    <col min="14081" max="14081" width="27.5703125" style="51" customWidth="1"/>
    <col min="14082" max="14082" width="11.42578125" style="51" bestFit="1" customWidth="1"/>
    <col min="14083" max="14087" width="11.85546875" style="51" bestFit="1" customWidth="1"/>
    <col min="14088" max="14092" width="10" style="51" customWidth="1"/>
    <col min="14093" max="14093" width="10" style="51" bestFit="1" customWidth="1"/>
    <col min="14094" max="14098" width="10" style="51" customWidth="1"/>
    <col min="14099" max="14099" width="10" style="51" bestFit="1" customWidth="1"/>
    <col min="14100" max="14104" width="10" style="51" customWidth="1"/>
    <col min="14105" max="14105" width="10" style="51" bestFit="1" customWidth="1"/>
    <col min="14106" max="14336" width="9.140625" style="51"/>
    <col min="14337" max="14337" width="27.5703125" style="51" customWidth="1"/>
    <col min="14338" max="14338" width="11.42578125" style="51" bestFit="1" customWidth="1"/>
    <col min="14339" max="14343" width="11.85546875" style="51" bestFit="1" customWidth="1"/>
    <col min="14344" max="14348" width="10" style="51" customWidth="1"/>
    <col min="14349" max="14349" width="10" style="51" bestFit="1" customWidth="1"/>
    <col min="14350" max="14354" width="10" style="51" customWidth="1"/>
    <col min="14355" max="14355" width="10" style="51" bestFit="1" customWidth="1"/>
    <col min="14356" max="14360" width="10" style="51" customWidth="1"/>
    <col min="14361" max="14361" width="10" style="51" bestFit="1" customWidth="1"/>
    <col min="14362" max="14592" width="9.140625" style="51"/>
    <col min="14593" max="14593" width="27.5703125" style="51" customWidth="1"/>
    <col min="14594" max="14594" width="11.42578125" style="51" bestFit="1" customWidth="1"/>
    <col min="14595" max="14599" width="11.85546875" style="51" bestFit="1" customWidth="1"/>
    <col min="14600" max="14604" width="10" style="51" customWidth="1"/>
    <col min="14605" max="14605" width="10" style="51" bestFit="1" customWidth="1"/>
    <col min="14606" max="14610" width="10" style="51" customWidth="1"/>
    <col min="14611" max="14611" width="10" style="51" bestFit="1" customWidth="1"/>
    <col min="14612" max="14616" width="10" style="51" customWidth="1"/>
    <col min="14617" max="14617" width="10" style="51" bestFit="1" customWidth="1"/>
    <col min="14618" max="14848" width="9.140625" style="51"/>
    <col min="14849" max="14849" width="27.5703125" style="51" customWidth="1"/>
    <col min="14850" max="14850" width="11.42578125" style="51" bestFit="1" customWidth="1"/>
    <col min="14851" max="14855" width="11.85546875" style="51" bestFit="1" customWidth="1"/>
    <col min="14856" max="14860" width="10" style="51" customWidth="1"/>
    <col min="14861" max="14861" width="10" style="51" bestFit="1" customWidth="1"/>
    <col min="14862" max="14866" width="10" style="51" customWidth="1"/>
    <col min="14867" max="14867" width="10" style="51" bestFit="1" customWidth="1"/>
    <col min="14868" max="14872" width="10" style="51" customWidth="1"/>
    <col min="14873" max="14873" width="10" style="51" bestFit="1" customWidth="1"/>
    <col min="14874" max="15104" width="9.140625" style="51"/>
    <col min="15105" max="15105" width="27.5703125" style="51" customWidth="1"/>
    <col min="15106" max="15106" width="11.42578125" style="51" bestFit="1" customWidth="1"/>
    <col min="15107" max="15111" width="11.85546875" style="51" bestFit="1" customWidth="1"/>
    <col min="15112" max="15116" width="10" style="51" customWidth="1"/>
    <col min="15117" max="15117" width="10" style="51" bestFit="1" customWidth="1"/>
    <col min="15118" max="15122" width="10" style="51" customWidth="1"/>
    <col min="15123" max="15123" width="10" style="51" bestFit="1" customWidth="1"/>
    <col min="15124" max="15128" width="10" style="51" customWidth="1"/>
    <col min="15129" max="15129" width="10" style="51" bestFit="1" customWidth="1"/>
    <col min="15130" max="15360" width="9.140625" style="51"/>
    <col min="15361" max="15361" width="27.5703125" style="51" customWidth="1"/>
    <col min="15362" max="15362" width="11.42578125" style="51" bestFit="1" customWidth="1"/>
    <col min="15363" max="15367" width="11.85546875" style="51" bestFit="1" customWidth="1"/>
    <col min="15368" max="15372" width="10" style="51" customWidth="1"/>
    <col min="15373" max="15373" width="10" style="51" bestFit="1" customWidth="1"/>
    <col min="15374" max="15378" width="10" style="51" customWidth="1"/>
    <col min="15379" max="15379" width="10" style="51" bestFit="1" customWidth="1"/>
    <col min="15380" max="15384" width="10" style="51" customWidth="1"/>
    <col min="15385" max="15385" width="10" style="51" bestFit="1" customWidth="1"/>
    <col min="15386" max="15616" width="9.140625" style="51"/>
    <col min="15617" max="15617" width="27.5703125" style="51" customWidth="1"/>
    <col min="15618" max="15618" width="11.42578125" style="51" bestFit="1" customWidth="1"/>
    <col min="15619" max="15623" width="11.85546875" style="51" bestFit="1" customWidth="1"/>
    <col min="15624" max="15628" width="10" style="51" customWidth="1"/>
    <col min="15629" max="15629" width="10" style="51" bestFit="1" customWidth="1"/>
    <col min="15630" max="15634" width="10" style="51" customWidth="1"/>
    <col min="15635" max="15635" width="10" style="51" bestFit="1" customWidth="1"/>
    <col min="15636" max="15640" width="10" style="51" customWidth="1"/>
    <col min="15641" max="15641" width="10" style="51" bestFit="1" customWidth="1"/>
    <col min="15642" max="15872" width="9.140625" style="51"/>
    <col min="15873" max="15873" width="27.5703125" style="51" customWidth="1"/>
    <col min="15874" max="15874" width="11.42578125" style="51" bestFit="1" customWidth="1"/>
    <col min="15875" max="15879" width="11.85546875" style="51" bestFit="1" customWidth="1"/>
    <col min="15880" max="15884" width="10" style="51" customWidth="1"/>
    <col min="15885" max="15885" width="10" style="51" bestFit="1" customWidth="1"/>
    <col min="15886" max="15890" width="10" style="51" customWidth="1"/>
    <col min="15891" max="15891" width="10" style="51" bestFit="1" customWidth="1"/>
    <col min="15892" max="15896" width="10" style="51" customWidth="1"/>
    <col min="15897" max="15897" width="10" style="51" bestFit="1" customWidth="1"/>
    <col min="15898" max="16128" width="9.140625" style="51"/>
    <col min="16129" max="16129" width="27.5703125" style="51" customWidth="1"/>
    <col min="16130" max="16130" width="11.42578125" style="51" bestFit="1" customWidth="1"/>
    <col min="16131" max="16135" width="11.85546875" style="51" bestFit="1" customWidth="1"/>
    <col min="16136" max="16140" width="10" style="51" customWidth="1"/>
    <col min="16141" max="16141" width="10" style="51" bestFit="1" customWidth="1"/>
    <col min="16142" max="16146" width="10" style="51" customWidth="1"/>
    <col min="16147" max="16147" width="10" style="51" bestFit="1" customWidth="1"/>
    <col min="16148" max="16152" width="10" style="51" customWidth="1"/>
    <col min="16153" max="16153" width="10" style="51" bestFit="1" customWidth="1"/>
    <col min="16154" max="16384" width="9.140625" style="51"/>
  </cols>
  <sheetData>
    <row r="1" spans="1:26" s="60" customFormat="1" ht="72.75" customHeight="1" thickBot="1" x14ac:dyDescent="0.25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6" s="21" customFormat="1" x14ac:dyDescent="0.2">
      <c r="A2" s="22"/>
      <c r="B2" s="22"/>
      <c r="C2" s="22"/>
      <c r="D2" s="22"/>
      <c r="E2" s="22"/>
      <c r="F2" s="22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s="26" customFormat="1" ht="15" x14ac:dyDescent="0.25">
      <c r="A3" s="23"/>
      <c r="B3" s="24">
        <v>2017</v>
      </c>
      <c r="C3" s="24">
        <v>2018</v>
      </c>
      <c r="D3" s="24">
        <v>2019</v>
      </c>
      <c r="E3" s="24">
        <v>2020</v>
      </c>
      <c r="F3" s="24">
        <v>2021</v>
      </c>
      <c r="G3" s="55">
        <v>2022</v>
      </c>
      <c r="H3" s="55">
        <v>2023</v>
      </c>
      <c r="I3" s="55">
        <v>2024</v>
      </c>
      <c r="J3" s="55">
        <v>2025</v>
      </c>
      <c r="K3" s="55">
        <v>2026</v>
      </c>
      <c r="L3" s="55">
        <v>2027</v>
      </c>
      <c r="M3" s="55">
        <v>2028</v>
      </c>
      <c r="N3" s="55">
        <v>2029</v>
      </c>
      <c r="O3" s="55">
        <v>2030</v>
      </c>
      <c r="P3" s="55">
        <v>2031</v>
      </c>
      <c r="Q3" s="55">
        <v>2032</v>
      </c>
      <c r="R3" s="55">
        <v>2033</v>
      </c>
      <c r="S3" s="55">
        <v>2034</v>
      </c>
      <c r="T3" s="55">
        <v>2035</v>
      </c>
      <c r="U3" s="55">
        <v>2036</v>
      </c>
      <c r="V3" s="55">
        <v>2037</v>
      </c>
      <c r="W3" s="55">
        <v>2038</v>
      </c>
      <c r="X3" s="55">
        <v>2039</v>
      </c>
      <c r="Y3" s="55">
        <v>2040</v>
      </c>
      <c r="Z3" s="27"/>
    </row>
    <row r="4" spans="1:26" s="26" customFormat="1" ht="15" x14ac:dyDescent="0.25">
      <c r="A4" s="25" t="s">
        <v>57</v>
      </c>
      <c r="B4" s="23"/>
      <c r="C4" s="25"/>
      <c r="D4" s="25"/>
      <c r="E4" s="25"/>
      <c r="F4" s="2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26" customFormat="1" ht="15" x14ac:dyDescent="0.25">
      <c r="A5" s="28" t="s">
        <v>58</v>
      </c>
      <c r="B5" s="29">
        <v>40180.480387151292</v>
      </c>
      <c r="C5" s="29">
        <v>160011.58168622173</v>
      </c>
      <c r="D5" s="29">
        <v>164653.27059032934</v>
      </c>
      <c r="E5" s="29">
        <v>155161.01041114793</v>
      </c>
      <c r="F5" s="29">
        <v>159894.52304411429</v>
      </c>
      <c r="G5" s="30">
        <v>150339.96123113966</v>
      </c>
      <c r="H5" s="30">
        <v>147535.6245630412</v>
      </c>
      <c r="I5" s="30">
        <v>145010.22489752565</v>
      </c>
      <c r="J5" s="30">
        <v>144263.35662643026</v>
      </c>
      <c r="K5" s="30">
        <v>163470.42908139553</v>
      </c>
      <c r="L5" s="30">
        <v>154438.42594148638</v>
      </c>
      <c r="M5" s="30">
        <v>153208.3187020375</v>
      </c>
      <c r="N5" s="30">
        <v>151833.17749431171</v>
      </c>
      <c r="O5" s="30">
        <v>150329.49486170721</v>
      </c>
      <c r="P5" s="30">
        <v>158028.99727860256</v>
      </c>
      <c r="Q5" s="30">
        <v>146976.42126731516</v>
      </c>
      <c r="R5" s="30">
        <v>145156.79183441997</v>
      </c>
      <c r="S5" s="30">
        <v>143244.43382210381</v>
      </c>
      <c r="T5" s="30">
        <v>141252.36566277806</v>
      </c>
      <c r="U5" s="30">
        <v>149733.35150417613</v>
      </c>
      <c r="V5" s="30">
        <v>137053.76485384934</v>
      </c>
      <c r="W5" s="30">
        <v>134871.66404047402</v>
      </c>
      <c r="X5" s="30">
        <v>132631.82729321043</v>
      </c>
      <c r="Y5" s="30">
        <v>130345.23188905431</v>
      </c>
      <c r="Z5" s="31"/>
    </row>
    <row r="6" spans="1:26" s="26" customFormat="1" ht="15" x14ac:dyDescent="0.25">
      <c r="A6" s="28" t="s">
        <v>59</v>
      </c>
      <c r="B6" s="32">
        <v>325253.61695411336</v>
      </c>
      <c r="C6" s="32">
        <v>1148867.0423852834</v>
      </c>
      <c r="D6" s="32">
        <v>1148867.0423852834</v>
      </c>
      <c r="E6" s="32">
        <v>1148867.0423852834</v>
      </c>
      <c r="F6" s="32">
        <v>1148867.0423852834</v>
      </c>
      <c r="G6" s="33">
        <v>1047435.42543117</v>
      </c>
      <c r="H6" s="33">
        <v>895288</v>
      </c>
      <c r="I6" s="33">
        <v>895288</v>
      </c>
      <c r="J6" s="33">
        <v>895288</v>
      </c>
      <c r="K6" s="33">
        <v>895288</v>
      </c>
      <c r="L6" s="33">
        <v>895288</v>
      </c>
      <c r="M6" s="33">
        <v>895288</v>
      </c>
      <c r="N6" s="33">
        <v>895288</v>
      </c>
      <c r="O6" s="33">
        <v>895288</v>
      </c>
      <c r="P6" s="33">
        <v>895288</v>
      </c>
      <c r="Q6" s="33">
        <v>895288</v>
      </c>
      <c r="R6" s="33">
        <v>895288</v>
      </c>
      <c r="S6" s="33">
        <v>895288</v>
      </c>
      <c r="T6" s="33">
        <v>895288</v>
      </c>
      <c r="U6" s="33">
        <v>895288</v>
      </c>
      <c r="V6" s="33">
        <v>895288</v>
      </c>
      <c r="W6" s="33">
        <v>895288</v>
      </c>
      <c r="X6" s="33">
        <v>895288</v>
      </c>
      <c r="Y6" s="33">
        <v>895288</v>
      </c>
      <c r="Z6" s="34"/>
    </row>
    <row r="7" spans="1:26" s="26" customFormat="1" ht="15" x14ac:dyDescent="0.25">
      <c r="A7" s="35" t="s">
        <v>60</v>
      </c>
      <c r="B7" s="36">
        <f>B5/B6*1000</f>
        <v>123.53584493057286</v>
      </c>
      <c r="C7" s="36">
        <f t="shared" ref="C7:Y7" si="0">C5/C6*1000</f>
        <v>139.27771951226393</v>
      </c>
      <c r="D7" s="36">
        <f t="shared" si="0"/>
        <v>143.3179510907332</v>
      </c>
      <c r="E7" s="36">
        <f t="shared" si="0"/>
        <v>135.05567196792578</v>
      </c>
      <c r="F7" s="36">
        <f t="shared" si="0"/>
        <v>139.17582900815091</v>
      </c>
      <c r="G7" s="36">
        <f t="shared" si="0"/>
        <v>143.53148421465045</v>
      </c>
      <c r="H7" s="36">
        <f t="shared" si="0"/>
        <v>164.79124545737372</v>
      </c>
      <c r="I7" s="36">
        <f t="shared" si="0"/>
        <v>161.97047754189228</v>
      </c>
      <c r="J7" s="36">
        <f t="shared" si="0"/>
        <v>161.13625629566158</v>
      </c>
      <c r="K7" s="36">
        <f t="shared" si="0"/>
        <v>182.5897689697567</v>
      </c>
      <c r="L7" s="36">
        <f t="shared" si="0"/>
        <v>172.5013916655717</v>
      </c>
      <c r="M7" s="36">
        <f t="shared" si="0"/>
        <v>171.12741229865418</v>
      </c>
      <c r="N7" s="36">
        <f t="shared" si="0"/>
        <v>169.59143593381316</v>
      </c>
      <c r="O7" s="36">
        <f t="shared" si="0"/>
        <v>167.91188406602927</v>
      </c>
      <c r="P7" s="36">
        <f t="shared" si="0"/>
        <v>176.51191267905139</v>
      </c>
      <c r="Q7" s="36">
        <f t="shared" si="0"/>
        <v>164.1666382966321</v>
      </c>
      <c r="R7" s="36">
        <f t="shared" si="0"/>
        <v>162.13418680292818</v>
      </c>
      <c r="S7" s="36">
        <f t="shared" si="0"/>
        <v>159.99816128676338</v>
      </c>
      <c r="T7" s="36">
        <f t="shared" si="0"/>
        <v>157.77310280354263</v>
      </c>
      <c r="U7" s="36">
        <f t="shared" si="0"/>
        <v>167.246016370348</v>
      </c>
      <c r="V7" s="36">
        <f t="shared" si="0"/>
        <v>153.08343779191648</v>
      </c>
      <c r="W7" s="36">
        <f t="shared" si="0"/>
        <v>150.64612062316709</v>
      </c>
      <c r="X7" s="36">
        <f t="shared" si="0"/>
        <v>148.14431478274079</v>
      </c>
      <c r="Y7" s="36">
        <f t="shared" si="0"/>
        <v>145.59028143910595</v>
      </c>
      <c r="Z7" s="38"/>
    </row>
    <row r="8" spans="1:26" s="26" customFormat="1" ht="15" x14ac:dyDescent="0.25">
      <c r="A8" s="23"/>
      <c r="B8" s="36"/>
      <c r="C8" s="36"/>
      <c r="D8" s="36"/>
      <c r="E8" s="36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40"/>
    </row>
    <row r="9" spans="1:26" s="26" customFormat="1" ht="15" x14ac:dyDescent="0.25">
      <c r="A9" s="25" t="s">
        <v>97</v>
      </c>
      <c r="B9" s="23"/>
      <c r="C9" s="39"/>
      <c r="D9" s="23"/>
      <c r="E9" s="23"/>
      <c r="F9" s="23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s="26" customFormat="1" ht="15" x14ac:dyDescent="0.25">
      <c r="A10" s="28" t="s">
        <v>58</v>
      </c>
      <c r="B10" s="41">
        <f>SUM('Surplus Energy by Month'!D50:D52)</f>
        <v>19819.954000000002</v>
      </c>
      <c r="C10" s="41">
        <f>'Surplus Energy by Month'!E53</f>
        <v>90078.427000000011</v>
      </c>
      <c r="D10" s="41">
        <f>'Surplus Energy by Month'!F53</f>
        <v>92690.243999999992</v>
      </c>
      <c r="E10" s="41">
        <f>'Surplus Energy by Month'!G53</f>
        <v>95790.662000000011</v>
      </c>
      <c r="F10" s="41">
        <f>'Surplus Energy by Month'!H53</f>
        <v>100670.37899999999</v>
      </c>
      <c r="G10" s="41">
        <f>'Surplus Energy by Month'!I53</f>
        <v>107153.717</v>
      </c>
      <c r="H10" s="41">
        <f>'Surplus Energy by Month'!J53</f>
        <v>120638.19800000002</v>
      </c>
      <c r="I10" s="41">
        <f>'Surplus Energy by Month'!K53</f>
        <v>124036.06200000001</v>
      </c>
      <c r="J10" s="41">
        <f>'Surplus Energy by Month'!L53</f>
        <v>133142.26999999999</v>
      </c>
      <c r="K10" s="41">
        <f>'Surplus Energy by Month'!M53</f>
        <v>136165.27899999998</v>
      </c>
      <c r="L10" s="41">
        <f>'Surplus Energy by Month'!N53</f>
        <v>141018.23699999999</v>
      </c>
      <c r="M10" s="41">
        <f>'Surplus Energy by Month'!O53</f>
        <v>142869.83300000001</v>
      </c>
      <c r="N10" s="41">
        <f>'Surplus Energy by Month'!P53</f>
        <v>156747.84</v>
      </c>
      <c r="O10" s="41">
        <f>'Surplus Energy by Month'!Q53</f>
        <v>155652.30599999998</v>
      </c>
      <c r="P10" s="41">
        <f>'Surplus Energy by Month'!R53</f>
        <v>160575.63999999998</v>
      </c>
      <c r="Q10" s="41">
        <f>'Surplus Energy by Month'!S53</f>
        <v>165393.28</v>
      </c>
      <c r="R10" s="41">
        <f>'Surplus Energy by Month'!T53</f>
        <v>177011.16</v>
      </c>
      <c r="S10" s="41">
        <f>'Surplus Energy by Month'!U53</f>
        <v>189022.03</v>
      </c>
      <c r="T10" s="41">
        <f>'Surplus Energy by Month'!V53</f>
        <v>182346.09000000003</v>
      </c>
      <c r="U10" s="41">
        <f>'Surplus Energy by Month'!W53</f>
        <v>194717.61000000002</v>
      </c>
      <c r="V10" s="41">
        <f>'Surplus Energy by Month'!X53</f>
        <v>201124.63</v>
      </c>
      <c r="W10" s="41">
        <f>'Surplus Energy by Month'!Y53</f>
        <v>206798.48999999996</v>
      </c>
      <c r="X10" s="41">
        <f>'Surplus Energy by Month'!Z53</f>
        <v>220211.92000000004</v>
      </c>
      <c r="Y10" s="41">
        <f>'Surplus Energy by Month'!AA53</f>
        <v>229780.75</v>
      </c>
      <c r="Z10" s="42"/>
    </row>
    <row r="11" spans="1:26" s="26" customFormat="1" ht="15" x14ac:dyDescent="0.25">
      <c r="A11" s="28" t="s">
        <v>59</v>
      </c>
      <c r="B11" s="43">
        <f>SUM('Surplus Energy by Month'!D13:D15)*1000+SUM('Surplus Energy by Month'!D30:D32)*1000</f>
        <v>421760.22599999997</v>
      </c>
      <c r="C11" s="43">
        <f>'Surplus Energy by Month'!E35*1000</f>
        <v>1833891.42</v>
      </c>
      <c r="D11" s="43">
        <f>'Surplus Energy by Month'!F35*1000</f>
        <v>1828763.7939999998</v>
      </c>
      <c r="E11" s="43">
        <f>'Surplus Energy by Month'!G35*1000</f>
        <v>1812133.2039999999</v>
      </c>
      <c r="F11" s="43">
        <f>'Surplus Energy by Month'!H35*1000</f>
        <v>1835827.879</v>
      </c>
      <c r="G11" s="43">
        <f>'Surplus Energy by Month'!I35*1000</f>
        <v>1875718.1180000002</v>
      </c>
      <c r="H11" s="43">
        <f>'Surplus Energy by Month'!J35*1000</f>
        <v>2036982.1329999999</v>
      </c>
      <c r="I11" s="43">
        <f>'Surplus Energy by Month'!K35*1000</f>
        <v>2049251.0939999998</v>
      </c>
      <c r="J11" s="43">
        <f>'Surplus Energy by Month'!L35*1000</f>
        <v>2121500.34</v>
      </c>
      <c r="K11" s="43">
        <f>'Surplus Energy by Month'!M35*1000</f>
        <v>2131478.4800000004</v>
      </c>
      <c r="L11" s="43">
        <f>'Surplus Energy by Month'!N35*1000</f>
        <v>2156458.7999999998</v>
      </c>
      <c r="M11" s="43">
        <f>'Surplus Energy by Month'!O35*1000</f>
        <v>2148511.5279999999</v>
      </c>
      <c r="N11" s="43">
        <f>'Surplus Energy by Month'!P35*1000</f>
        <v>2258896.6100000003</v>
      </c>
      <c r="O11" s="43">
        <f>'Surplus Energy by Month'!Q35*1000</f>
        <v>2248435.2200000002</v>
      </c>
      <c r="P11" s="43">
        <f>'Surplus Energy by Month'!R35*1000</f>
        <v>2268430.1000000006</v>
      </c>
      <c r="Q11" s="43">
        <f>'Surplus Energy by Month'!S35*1000</f>
        <v>2286003.2999999998</v>
      </c>
      <c r="R11" s="43">
        <f>'Surplus Energy by Month'!T35*1000</f>
        <v>2364092.8700000006</v>
      </c>
      <c r="S11" s="43">
        <f>'Surplus Energy by Month'!U35*1000</f>
        <v>2433188.12</v>
      </c>
      <c r="T11" s="43">
        <f>'Surplus Energy by Month'!V35*1000</f>
        <v>2346216.92</v>
      </c>
      <c r="U11" s="43">
        <f>'Surplus Energy by Month'!W35*1000</f>
        <v>2426178.8000000003</v>
      </c>
      <c r="V11" s="43">
        <f>'Surplus Energy by Month'!X35*1000</f>
        <v>2443536.16</v>
      </c>
      <c r="W11" s="43">
        <f>'Surplus Energy by Month'!Y35*1000</f>
        <v>2456878.1399999997</v>
      </c>
      <c r="X11" s="43">
        <f>'Surplus Energy by Month'!Z35*1000</f>
        <v>2530031.61</v>
      </c>
      <c r="Y11" s="43">
        <f>'Surplus Energy by Month'!AA35*1000</f>
        <v>2565487.8899999997</v>
      </c>
      <c r="Z11" s="34"/>
    </row>
    <row r="12" spans="1:26" s="26" customFormat="1" ht="15" x14ac:dyDescent="0.25">
      <c r="A12" s="35" t="s">
        <v>60</v>
      </c>
      <c r="B12" s="44">
        <f>B10/B11*1000</f>
        <v>46.993416586418469</v>
      </c>
      <c r="C12" s="44">
        <f>C10/C11*1000</f>
        <v>49.118735175717227</v>
      </c>
      <c r="D12" s="44">
        <f t="shared" ref="D12:Y12" si="1">D10/D11*1000</f>
        <v>50.684645170747515</v>
      </c>
      <c r="E12" s="44">
        <f t="shared" si="1"/>
        <v>52.860717848200757</v>
      </c>
      <c r="F12" s="44">
        <f t="shared" si="1"/>
        <v>54.836501913696011</v>
      </c>
      <c r="G12" s="44">
        <f t="shared" si="1"/>
        <v>57.126769727134445</v>
      </c>
      <c r="H12" s="44">
        <f t="shared" si="1"/>
        <v>59.223984366680753</v>
      </c>
      <c r="I12" s="44">
        <f t="shared" si="1"/>
        <v>60.527508006786022</v>
      </c>
      <c r="J12" s="44">
        <f t="shared" si="1"/>
        <v>62.758542852743545</v>
      </c>
      <c r="K12" s="44">
        <f t="shared" si="1"/>
        <v>63.883018420153107</v>
      </c>
      <c r="L12" s="44">
        <f t="shared" si="1"/>
        <v>65.39342972840474</v>
      </c>
      <c r="M12" s="44">
        <f t="shared" si="1"/>
        <v>66.497121908856712</v>
      </c>
      <c r="N12" s="44">
        <f t="shared" si="1"/>
        <v>69.391329955557353</v>
      </c>
      <c r="O12" s="44">
        <f t="shared" si="1"/>
        <v>69.226947085449041</v>
      </c>
      <c r="P12" s="44">
        <f t="shared" si="1"/>
        <v>70.787122777113538</v>
      </c>
      <c r="Q12" s="44">
        <f t="shared" si="1"/>
        <v>72.350411742625226</v>
      </c>
      <c r="R12" s="44">
        <f t="shared" si="1"/>
        <v>74.874875791152803</v>
      </c>
      <c r="S12" s="44">
        <f t="shared" si="1"/>
        <v>77.684922282129165</v>
      </c>
      <c r="T12" s="44">
        <f t="shared" si="1"/>
        <v>77.719194864556698</v>
      </c>
      <c r="U12" s="44">
        <f t="shared" si="1"/>
        <v>80.256908518036667</v>
      </c>
      <c r="V12" s="44">
        <f t="shared" si="1"/>
        <v>82.308841298260134</v>
      </c>
      <c r="W12" s="44">
        <f t="shared" si="1"/>
        <v>84.171244244128445</v>
      </c>
      <c r="X12" s="44">
        <f t="shared" si="1"/>
        <v>87.039197111059039</v>
      </c>
      <c r="Y12" s="44">
        <f t="shared" si="1"/>
        <v>89.566101986160618</v>
      </c>
      <c r="Z12" s="38"/>
    </row>
    <row r="13" spans="1:26" s="26" customFormat="1" ht="15" x14ac:dyDescent="0.25">
      <c r="A13" s="25"/>
      <c r="B13" s="44"/>
      <c r="C13" s="44"/>
      <c r="D13" s="44"/>
      <c r="E13" s="44"/>
      <c r="F13" s="44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26" customFormat="1" ht="15" x14ac:dyDescent="0.25">
      <c r="A14" s="25" t="s">
        <v>61</v>
      </c>
      <c r="B14" s="39"/>
      <c r="C14" s="23"/>
      <c r="D14" s="23"/>
      <c r="E14" s="23"/>
      <c r="F14" s="23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26" customFormat="1" ht="15" x14ac:dyDescent="0.25">
      <c r="A15" s="28" t="s">
        <v>58</v>
      </c>
      <c r="B15" s="41">
        <f>B5+B10</f>
        <v>60000.434387151297</v>
      </c>
      <c r="C15" s="41">
        <f t="shared" ref="C15:Y15" si="2">C5+C10</f>
        <v>250090.00868622173</v>
      </c>
      <c r="D15" s="41">
        <f t="shared" si="2"/>
        <v>257343.51459032932</v>
      </c>
      <c r="E15" s="41">
        <f t="shared" si="2"/>
        <v>250951.67241114794</v>
      </c>
      <c r="F15" s="41">
        <f t="shared" si="2"/>
        <v>260564.90204411428</v>
      </c>
      <c r="G15" s="41">
        <f t="shared" si="2"/>
        <v>257493.67823113967</v>
      </c>
      <c r="H15" s="41">
        <f t="shared" si="2"/>
        <v>268173.82256304123</v>
      </c>
      <c r="I15" s="41">
        <f t="shared" si="2"/>
        <v>269046.28689752566</v>
      </c>
      <c r="J15" s="41">
        <f t="shared" si="2"/>
        <v>277405.62662643025</v>
      </c>
      <c r="K15" s="41">
        <f t="shared" si="2"/>
        <v>299635.70808139548</v>
      </c>
      <c r="L15" s="41">
        <f t="shared" si="2"/>
        <v>295456.66294148634</v>
      </c>
      <c r="M15" s="41">
        <f t="shared" si="2"/>
        <v>296078.15170203755</v>
      </c>
      <c r="N15" s="41">
        <f t="shared" si="2"/>
        <v>308581.01749431167</v>
      </c>
      <c r="O15" s="41">
        <f t="shared" si="2"/>
        <v>305981.80086170719</v>
      </c>
      <c r="P15" s="41">
        <f t="shared" si="2"/>
        <v>318604.63727860257</v>
      </c>
      <c r="Q15" s="41">
        <f t="shared" si="2"/>
        <v>312369.70126731519</v>
      </c>
      <c r="R15" s="41">
        <f t="shared" si="2"/>
        <v>322167.95183441998</v>
      </c>
      <c r="S15" s="41">
        <f t="shared" si="2"/>
        <v>332266.4638221038</v>
      </c>
      <c r="T15" s="41">
        <f t="shared" si="2"/>
        <v>323598.45566277811</v>
      </c>
      <c r="U15" s="41">
        <f t="shared" si="2"/>
        <v>344450.96150417614</v>
      </c>
      <c r="V15" s="41">
        <f t="shared" si="2"/>
        <v>338178.39485384931</v>
      </c>
      <c r="W15" s="41">
        <f t="shared" si="2"/>
        <v>341670.15404047398</v>
      </c>
      <c r="X15" s="41">
        <f t="shared" si="2"/>
        <v>352843.74729321047</v>
      </c>
      <c r="Y15" s="41">
        <f t="shared" si="2"/>
        <v>360125.9818890543</v>
      </c>
      <c r="Z15" s="42"/>
    </row>
    <row r="16" spans="1:26" s="26" customFormat="1" ht="15" x14ac:dyDescent="0.25">
      <c r="A16" s="28" t="s">
        <v>59</v>
      </c>
      <c r="B16" s="43">
        <f>B6+B11</f>
        <v>747013.84295411338</v>
      </c>
      <c r="C16" s="43">
        <f t="shared" ref="C16:Y16" si="3">C6+C11</f>
        <v>2982758.4623852833</v>
      </c>
      <c r="D16" s="43">
        <f t="shared" si="3"/>
        <v>2977630.8363852832</v>
      </c>
      <c r="E16" s="43">
        <f t="shared" si="3"/>
        <v>2961000.2463852833</v>
      </c>
      <c r="F16" s="43">
        <f t="shared" si="3"/>
        <v>2984694.9213852836</v>
      </c>
      <c r="G16" s="43">
        <f t="shared" si="3"/>
        <v>2923153.5434311703</v>
      </c>
      <c r="H16" s="43">
        <f t="shared" si="3"/>
        <v>2932270.1329999999</v>
      </c>
      <c r="I16" s="43">
        <f t="shared" si="3"/>
        <v>2944539.0939999996</v>
      </c>
      <c r="J16" s="43">
        <f t="shared" si="3"/>
        <v>3016788.34</v>
      </c>
      <c r="K16" s="43">
        <f t="shared" si="3"/>
        <v>3026766.4800000004</v>
      </c>
      <c r="L16" s="43">
        <f t="shared" si="3"/>
        <v>3051746.8</v>
      </c>
      <c r="M16" s="43">
        <f t="shared" si="3"/>
        <v>3043799.5279999999</v>
      </c>
      <c r="N16" s="43">
        <f t="shared" si="3"/>
        <v>3154184.6100000003</v>
      </c>
      <c r="O16" s="43">
        <f t="shared" si="3"/>
        <v>3143723.22</v>
      </c>
      <c r="P16" s="43">
        <f t="shared" si="3"/>
        <v>3163718.1000000006</v>
      </c>
      <c r="Q16" s="43">
        <f t="shared" si="3"/>
        <v>3181291.3</v>
      </c>
      <c r="R16" s="43">
        <f t="shared" si="3"/>
        <v>3259380.8700000006</v>
      </c>
      <c r="S16" s="43">
        <f t="shared" si="3"/>
        <v>3328476.12</v>
      </c>
      <c r="T16" s="43">
        <f t="shared" si="3"/>
        <v>3241504.92</v>
      </c>
      <c r="U16" s="43">
        <f t="shared" si="3"/>
        <v>3321466.8000000003</v>
      </c>
      <c r="V16" s="43">
        <f t="shared" si="3"/>
        <v>3338824.16</v>
      </c>
      <c r="W16" s="43">
        <f t="shared" si="3"/>
        <v>3352166.1399999997</v>
      </c>
      <c r="X16" s="43">
        <f t="shared" si="3"/>
        <v>3425319.61</v>
      </c>
      <c r="Y16" s="43">
        <f t="shared" si="3"/>
        <v>3460775.8899999997</v>
      </c>
      <c r="Z16" s="34"/>
    </row>
    <row r="17" spans="1:26" s="26" customFormat="1" ht="15" x14ac:dyDescent="0.25">
      <c r="A17" s="35" t="s">
        <v>60</v>
      </c>
      <c r="B17" s="44">
        <f>B15/B16*1000</f>
        <v>80.320378200591023</v>
      </c>
      <c r="C17" s="44">
        <f t="shared" ref="C17:Y17" si="4">C15/C16*1000</f>
        <v>83.845209674211148</v>
      </c>
      <c r="D17" s="44">
        <f t="shared" si="4"/>
        <v>86.425594283115814</v>
      </c>
      <c r="E17" s="44">
        <f t="shared" si="4"/>
        <v>84.752330810341405</v>
      </c>
      <c r="F17" s="44">
        <f t="shared" si="4"/>
        <v>87.300346905531811</v>
      </c>
      <c r="G17" s="44">
        <f t="shared" si="4"/>
        <v>88.087633579759213</v>
      </c>
      <c r="H17" s="44">
        <f t="shared" si="4"/>
        <v>91.456042724369709</v>
      </c>
      <c r="I17" s="44">
        <f t="shared" si="4"/>
        <v>91.371273502788043</v>
      </c>
      <c r="J17" s="44">
        <f t="shared" si="4"/>
        <v>91.953957441518838</v>
      </c>
      <c r="K17" s="44">
        <f t="shared" si="4"/>
        <v>98.995317300261434</v>
      </c>
      <c r="L17" s="44">
        <f t="shared" si="4"/>
        <v>96.815588679075987</v>
      </c>
      <c r="M17" s="44">
        <f t="shared" si="4"/>
        <v>97.272553260622473</v>
      </c>
      <c r="N17" s="44">
        <f t="shared" si="4"/>
        <v>97.832262739469655</v>
      </c>
      <c r="O17" s="44">
        <f t="shared" si="4"/>
        <v>97.331024218381145</v>
      </c>
      <c r="P17" s="44">
        <f t="shared" si="4"/>
        <v>100.70576050331492</v>
      </c>
      <c r="Q17" s="44">
        <f t="shared" si="4"/>
        <v>98.18959403916115</v>
      </c>
      <c r="R17" s="44">
        <f t="shared" si="4"/>
        <v>98.843297142631855</v>
      </c>
      <c r="S17" s="44">
        <f t="shared" si="4"/>
        <v>99.825401127439605</v>
      </c>
      <c r="T17" s="44">
        <f t="shared" si="4"/>
        <v>99.829697516787405</v>
      </c>
      <c r="U17" s="44">
        <f t="shared" si="4"/>
        <v>103.70447222419207</v>
      </c>
      <c r="V17" s="44">
        <f t="shared" si="4"/>
        <v>101.28667418467744</v>
      </c>
      <c r="W17" s="44">
        <f t="shared" si="4"/>
        <v>101.92518502095305</v>
      </c>
      <c r="X17" s="44">
        <f t="shared" si="4"/>
        <v>103.01045959714412</v>
      </c>
      <c r="Y17" s="44">
        <f t="shared" si="4"/>
        <v>104.05931887402693</v>
      </c>
      <c r="Z17" s="38"/>
    </row>
    <row r="18" spans="1:26" s="26" customFormat="1" ht="33.75" customHeight="1" x14ac:dyDescent="0.25">
      <c r="A18" s="23"/>
      <c r="B18" s="25"/>
      <c r="C18" s="44"/>
      <c r="D18" s="44"/>
      <c r="E18" s="44"/>
      <c r="F18" s="44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56"/>
    </row>
    <row r="19" spans="1:26" s="21" customFormat="1" ht="15" x14ac:dyDescent="0.25">
      <c r="A19" s="22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6" s="21" customFormat="1" ht="15" x14ac:dyDescent="0.25">
      <c r="A20" s="22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6" s="21" customFormat="1" ht="15" x14ac:dyDescent="0.25">
      <c r="A21" s="22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6" s="21" customFormat="1" ht="15" x14ac:dyDescent="0.25">
      <c r="A22" s="22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6" s="21" customFormat="1" ht="15" x14ac:dyDescent="0.25">
      <c r="A23" s="22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6" s="21" customFormat="1" ht="15" x14ac:dyDescent="0.25">
      <c r="A24" s="22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6" s="21" customFormat="1" ht="15" x14ac:dyDescent="0.25">
      <c r="A25" s="22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6" s="21" customFormat="1" ht="15" x14ac:dyDescent="0.25">
      <c r="A26" s="22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6" s="21" customFormat="1" ht="15" x14ac:dyDescent="0.25">
      <c r="A27" s="22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6" s="21" customFormat="1" ht="15" x14ac:dyDescent="0.25">
      <c r="A28" s="22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6" s="21" customFormat="1" ht="15" x14ac:dyDescent="0.25">
      <c r="A29" s="22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6" s="21" customFormat="1" ht="15" x14ac:dyDescent="0.25">
      <c r="A30" s="22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6" s="21" customFormat="1" ht="15" x14ac:dyDescent="0.25">
      <c r="A31" s="22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6" s="21" customFormat="1" ht="15" x14ac:dyDescent="0.25">
      <c r="A32" s="22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s="21" customFormat="1" ht="15" x14ac:dyDescent="0.25">
      <c r="A33" s="22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s="21" customFormat="1" ht="15" x14ac:dyDescent="0.25">
      <c r="A34" s="22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s="21" customFormat="1" ht="15" x14ac:dyDescent="0.25">
      <c r="A35" s="22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s="21" customFormat="1" ht="15" x14ac:dyDescent="0.25">
      <c r="A36" s="22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s="21" customFormat="1" ht="15" x14ac:dyDescent="0.25">
      <c r="A37" s="2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s="21" customFormat="1" ht="15" x14ac:dyDescent="0.25">
      <c r="A38" s="22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s="21" customFormat="1" ht="15" x14ac:dyDescent="0.25">
      <c r="A39" s="22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s="21" customFormat="1" ht="11.25" customHeight="1" x14ac:dyDescent="0.2"/>
    <row r="41" spans="1:25" s="21" customFormat="1" ht="15.75" x14ac:dyDescent="0.25">
      <c r="A41" s="47" t="s">
        <v>62</v>
      </c>
      <c r="B41" s="48" t="s">
        <v>60</v>
      </c>
      <c r="C41" s="48"/>
      <c r="D41" s="48"/>
      <c r="G41" s="48"/>
      <c r="H41" s="48"/>
      <c r="I41" s="48"/>
    </row>
    <row r="42" spans="1:25" s="21" customFormat="1" ht="25.5" x14ac:dyDescent="0.2">
      <c r="B42" s="49" t="s">
        <v>63</v>
      </c>
      <c r="C42" s="49" t="s">
        <v>64</v>
      </c>
      <c r="D42" s="49" t="s">
        <v>65</v>
      </c>
      <c r="G42" s="49"/>
      <c r="H42" s="49"/>
      <c r="I42" s="49"/>
    </row>
    <row r="43" spans="1:25" s="21" customFormat="1" ht="15" x14ac:dyDescent="0.25">
      <c r="A43" s="21">
        <v>2017</v>
      </c>
      <c r="B43" s="50">
        <f t="array" ref="B43:B66">TRANSPOSE(B7:Y7)</f>
        <v>123.53584493057286</v>
      </c>
      <c r="C43" s="50">
        <f t="array" ref="C43:C66">TRANSPOSE(B12:Y12)</f>
        <v>46.993416586418469</v>
      </c>
      <c r="D43" s="50">
        <f t="array" ref="D43:D66">TRANSPOSE(B17:Y17)</f>
        <v>80.320378200591023</v>
      </c>
      <c r="G43" s="50"/>
      <c r="H43" s="50"/>
      <c r="I43" s="50"/>
    </row>
    <row r="44" spans="1:25" s="21" customFormat="1" ht="15" x14ac:dyDescent="0.25">
      <c r="A44" s="21">
        <v>2018</v>
      </c>
      <c r="B44" s="50">
        <v>139.27771951226393</v>
      </c>
      <c r="C44" s="50">
        <v>49.118735175717227</v>
      </c>
      <c r="D44" s="50">
        <v>83.845209674211148</v>
      </c>
      <c r="G44" s="50"/>
      <c r="H44" s="50"/>
      <c r="I44" s="50"/>
    </row>
    <row r="45" spans="1:25" s="21" customFormat="1" ht="15" x14ac:dyDescent="0.25">
      <c r="A45" s="21">
        <v>2019</v>
      </c>
      <c r="B45" s="50">
        <v>143.3179510907332</v>
      </c>
      <c r="C45" s="50">
        <v>50.684645170747515</v>
      </c>
      <c r="D45" s="50">
        <v>86.425594283115814</v>
      </c>
      <c r="G45" s="50"/>
      <c r="H45" s="50"/>
      <c r="I45" s="50"/>
    </row>
    <row r="46" spans="1:25" s="21" customFormat="1" ht="15" x14ac:dyDescent="0.25">
      <c r="A46" s="21">
        <v>2020</v>
      </c>
      <c r="B46" s="50">
        <v>135.05567196792578</v>
      </c>
      <c r="C46" s="50">
        <v>52.860717848200757</v>
      </c>
      <c r="D46" s="50">
        <v>84.752330810341405</v>
      </c>
      <c r="G46" s="50"/>
      <c r="H46" s="50"/>
      <c r="I46" s="50"/>
    </row>
    <row r="47" spans="1:25" s="21" customFormat="1" ht="15" x14ac:dyDescent="0.25">
      <c r="A47" s="21">
        <v>2021</v>
      </c>
      <c r="B47" s="50">
        <v>139.17582900815091</v>
      </c>
      <c r="C47" s="50">
        <v>54.836501913696011</v>
      </c>
      <c r="D47" s="50">
        <v>87.300346905531811</v>
      </c>
      <c r="G47" s="50"/>
      <c r="H47" s="50"/>
      <c r="I47" s="50"/>
    </row>
    <row r="48" spans="1:25" s="21" customFormat="1" ht="15" x14ac:dyDescent="0.25">
      <c r="A48" s="21">
        <v>2022</v>
      </c>
      <c r="B48" s="50">
        <v>143.53148421465045</v>
      </c>
      <c r="C48" s="50">
        <v>57.126769727134445</v>
      </c>
      <c r="D48" s="50">
        <v>88.087633579759213</v>
      </c>
      <c r="G48" s="50"/>
      <c r="H48" s="50"/>
      <c r="I48" s="50"/>
    </row>
    <row r="49" spans="1:9" s="21" customFormat="1" ht="15" x14ac:dyDescent="0.25">
      <c r="A49" s="21">
        <v>2023</v>
      </c>
      <c r="B49" s="50">
        <v>164.79124545737372</v>
      </c>
      <c r="C49" s="50">
        <v>59.223984366680753</v>
      </c>
      <c r="D49" s="50">
        <v>91.456042724369709</v>
      </c>
      <c r="G49" s="50"/>
      <c r="H49" s="50"/>
      <c r="I49" s="50"/>
    </row>
    <row r="50" spans="1:9" s="21" customFormat="1" ht="15" x14ac:dyDescent="0.25">
      <c r="A50" s="21">
        <v>2024</v>
      </c>
      <c r="B50" s="50">
        <v>161.97047754189228</v>
      </c>
      <c r="C50" s="50">
        <v>60.527508006786022</v>
      </c>
      <c r="D50" s="50">
        <v>91.371273502788043</v>
      </c>
      <c r="G50" s="50"/>
      <c r="H50" s="50"/>
      <c r="I50" s="50"/>
    </row>
    <row r="51" spans="1:9" s="21" customFormat="1" ht="15" x14ac:dyDescent="0.25">
      <c r="A51" s="21">
        <v>2025</v>
      </c>
      <c r="B51" s="50">
        <v>161.13625629566158</v>
      </c>
      <c r="C51" s="50">
        <v>62.758542852743545</v>
      </c>
      <c r="D51" s="50">
        <v>91.953957441518838</v>
      </c>
      <c r="G51" s="50"/>
      <c r="H51" s="50"/>
      <c r="I51" s="50"/>
    </row>
    <row r="52" spans="1:9" s="21" customFormat="1" ht="15" x14ac:dyDescent="0.25">
      <c r="A52" s="21">
        <v>2026</v>
      </c>
      <c r="B52" s="50">
        <v>182.5897689697567</v>
      </c>
      <c r="C52" s="50">
        <v>63.883018420153107</v>
      </c>
      <c r="D52" s="50">
        <v>98.995317300261434</v>
      </c>
      <c r="G52" s="50"/>
      <c r="H52" s="50"/>
      <c r="I52" s="50"/>
    </row>
    <row r="53" spans="1:9" s="21" customFormat="1" ht="15" x14ac:dyDescent="0.25">
      <c r="A53" s="21">
        <v>2027</v>
      </c>
      <c r="B53" s="50">
        <v>172.5013916655717</v>
      </c>
      <c r="C53" s="50">
        <v>65.39342972840474</v>
      </c>
      <c r="D53" s="50">
        <v>96.815588679075987</v>
      </c>
      <c r="G53" s="50"/>
      <c r="H53" s="50"/>
      <c r="I53" s="50"/>
    </row>
    <row r="54" spans="1:9" s="21" customFormat="1" ht="15" x14ac:dyDescent="0.25">
      <c r="A54" s="21">
        <v>2028</v>
      </c>
      <c r="B54" s="50">
        <v>171.12741229865418</v>
      </c>
      <c r="C54" s="50">
        <v>66.497121908856712</v>
      </c>
      <c r="D54" s="50">
        <v>97.272553260622473</v>
      </c>
      <c r="G54" s="50"/>
      <c r="H54" s="50"/>
      <c r="I54" s="50"/>
    </row>
    <row r="55" spans="1:9" s="21" customFormat="1" ht="15" x14ac:dyDescent="0.25">
      <c r="A55" s="21">
        <v>2029</v>
      </c>
      <c r="B55" s="50">
        <v>169.59143593381316</v>
      </c>
      <c r="C55" s="50">
        <v>69.391329955557353</v>
      </c>
      <c r="D55" s="50">
        <v>97.832262739469655</v>
      </c>
      <c r="G55" s="50"/>
      <c r="H55" s="50"/>
      <c r="I55" s="50"/>
    </row>
    <row r="56" spans="1:9" s="21" customFormat="1" ht="15" x14ac:dyDescent="0.25">
      <c r="A56" s="21">
        <v>2030</v>
      </c>
      <c r="B56" s="50">
        <v>167.91188406602927</v>
      </c>
      <c r="C56" s="50">
        <v>69.226947085449041</v>
      </c>
      <c r="D56" s="50">
        <v>97.331024218381145</v>
      </c>
      <c r="G56" s="50"/>
      <c r="H56" s="50"/>
      <c r="I56" s="50"/>
    </row>
    <row r="57" spans="1:9" s="21" customFormat="1" ht="15" x14ac:dyDescent="0.25">
      <c r="A57" s="21">
        <v>2031</v>
      </c>
      <c r="B57" s="50">
        <v>176.51191267905139</v>
      </c>
      <c r="C57" s="50">
        <v>70.787122777113538</v>
      </c>
      <c r="D57" s="50">
        <v>100.70576050331492</v>
      </c>
      <c r="G57" s="50"/>
      <c r="H57" s="50"/>
      <c r="I57" s="50"/>
    </row>
    <row r="58" spans="1:9" s="21" customFormat="1" ht="15" x14ac:dyDescent="0.25">
      <c r="A58" s="21">
        <v>2032</v>
      </c>
      <c r="B58" s="50">
        <v>164.1666382966321</v>
      </c>
      <c r="C58" s="50">
        <v>72.350411742625226</v>
      </c>
      <c r="D58" s="50">
        <v>98.18959403916115</v>
      </c>
      <c r="G58" s="50"/>
      <c r="H58" s="50"/>
      <c r="I58" s="50"/>
    </row>
    <row r="59" spans="1:9" s="21" customFormat="1" ht="15" x14ac:dyDescent="0.25">
      <c r="A59" s="21">
        <v>2033</v>
      </c>
      <c r="B59" s="50">
        <v>162.13418680292818</v>
      </c>
      <c r="C59" s="50">
        <v>74.874875791152803</v>
      </c>
      <c r="D59" s="50">
        <v>98.843297142631855</v>
      </c>
      <c r="G59" s="50"/>
      <c r="H59" s="50"/>
      <c r="I59" s="50"/>
    </row>
    <row r="60" spans="1:9" s="21" customFormat="1" ht="15" x14ac:dyDescent="0.25">
      <c r="A60" s="21">
        <v>2034</v>
      </c>
      <c r="B60" s="50">
        <v>159.99816128676338</v>
      </c>
      <c r="C60" s="50">
        <v>77.684922282129165</v>
      </c>
      <c r="D60" s="50">
        <v>99.825401127439605</v>
      </c>
      <c r="G60" s="50"/>
      <c r="H60" s="50"/>
      <c r="I60" s="50"/>
    </row>
    <row r="61" spans="1:9" s="21" customFormat="1" ht="15" x14ac:dyDescent="0.25">
      <c r="A61" s="21">
        <v>2035</v>
      </c>
      <c r="B61" s="50">
        <v>157.77310280354263</v>
      </c>
      <c r="C61" s="50">
        <v>77.719194864556698</v>
      </c>
      <c r="D61" s="50">
        <v>99.829697516787405</v>
      </c>
      <c r="G61" s="50"/>
      <c r="H61" s="50"/>
      <c r="I61" s="50"/>
    </row>
    <row r="62" spans="1:9" s="21" customFormat="1" ht="15" x14ac:dyDescent="0.25">
      <c r="A62" s="21">
        <v>2036</v>
      </c>
      <c r="B62" s="50">
        <v>167.246016370348</v>
      </c>
      <c r="C62" s="50">
        <v>80.256908518036667</v>
      </c>
      <c r="D62" s="50">
        <v>103.70447222419207</v>
      </c>
      <c r="G62" s="50"/>
      <c r="H62" s="50"/>
      <c r="I62" s="50"/>
    </row>
    <row r="63" spans="1:9" s="21" customFormat="1" ht="15" x14ac:dyDescent="0.25">
      <c r="A63" s="21">
        <v>2037</v>
      </c>
      <c r="B63" s="50">
        <v>153.08343779191648</v>
      </c>
      <c r="C63" s="50">
        <v>82.308841298260134</v>
      </c>
      <c r="D63" s="50">
        <v>101.28667418467744</v>
      </c>
      <c r="G63" s="50"/>
      <c r="H63" s="50"/>
      <c r="I63" s="50"/>
    </row>
    <row r="64" spans="1:9" s="21" customFormat="1" ht="15" x14ac:dyDescent="0.25">
      <c r="A64" s="21">
        <v>2038</v>
      </c>
      <c r="B64" s="50">
        <v>150.64612062316709</v>
      </c>
      <c r="C64" s="50">
        <v>84.171244244128445</v>
      </c>
      <c r="D64" s="50">
        <v>101.92518502095305</v>
      </c>
      <c r="G64" s="50"/>
      <c r="H64" s="50"/>
      <c r="I64" s="50"/>
    </row>
    <row r="65" spans="1:9" s="21" customFormat="1" ht="15" x14ac:dyDescent="0.25">
      <c r="A65" s="21">
        <v>2039</v>
      </c>
      <c r="B65" s="50">
        <v>148.14431478274079</v>
      </c>
      <c r="C65" s="50">
        <v>87.039197111059039</v>
      </c>
      <c r="D65" s="50">
        <v>103.01045959714412</v>
      </c>
      <c r="G65" s="50"/>
      <c r="H65" s="50"/>
      <c r="I65" s="50"/>
    </row>
    <row r="66" spans="1:9" s="21" customFormat="1" ht="15" x14ac:dyDescent="0.25">
      <c r="A66" s="21">
        <v>2040</v>
      </c>
      <c r="B66" s="50">
        <v>145.59028143910595</v>
      </c>
      <c r="C66" s="50">
        <v>89.566101986160618</v>
      </c>
      <c r="D66" s="50">
        <v>104.05931887402693</v>
      </c>
      <c r="G66" s="50"/>
      <c r="H66" s="50"/>
      <c r="I66" s="50"/>
    </row>
  </sheetData>
  <printOptions horizontalCentered="1" verticalCentered="1"/>
  <pageMargins left="0.7" right="0.7" top="0.75" bottom="0.75" header="0.3" footer="0.3"/>
  <pageSetup scale="63" orientation="landscape" r:id="rId1"/>
  <headerFooter>
    <oddFooter>&amp;L&amp;F
&amp;A&amp;R&amp;D
&amp;T</oddFooter>
  </headerFooter>
  <colBreaks count="1" manualBreakCount="1">
    <brk id="13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29"/>
  <sheetViews>
    <sheetView workbookViewId="0">
      <selection activeCell="C26" sqref="C26"/>
    </sheetView>
  </sheetViews>
  <sheetFormatPr defaultRowHeight="15" x14ac:dyDescent="0.25"/>
  <cols>
    <col min="1" max="1" width="9.140625" style="52"/>
    <col min="2" max="2" width="32.85546875" style="52" customWidth="1"/>
    <col min="3" max="3" width="30.42578125" style="52" customWidth="1"/>
    <col min="4" max="4" width="16.28515625" style="52" customWidth="1"/>
    <col min="5" max="5" width="15.85546875" style="53" customWidth="1"/>
    <col min="6" max="6" width="13.28515625" style="52" bestFit="1" customWidth="1"/>
    <col min="7" max="16384" width="9.140625" style="52"/>
  </cols>
  <sheetData>
    <row r="1" spans="1:7" ht="33.75" customHeight="1" x14ac:dyDescent="0.25">
      <c r="A1" s="133" t="s">
        <v>66</v>
      </c>
      <c r="B1" s="134"/>
      <c r="C1" s="134"/>
      <c r="D1" s="134"/>
      <c r="E1" s="135"/>
      <c r="F1" s="62"/>
    </row>
    <row r="2" spans="1:7" x14ac:dyDescent="0.25">
      <c r="A2" s="63"/>
      <c r="B2" s="64" t="s">
        <v>92</v>
      </c>
      <c r="C2" s="65" t="s">
        <v>93</v>
      </c>
      <c r="D2" s="66" t="s">
        <v>91</v>
      </c>
      <c r="E2" s="67" t="s">
        <v>67</v>
      </c>
      <c r="F2" s="62"/>
    </row>
    <row r="3" spans="1:7" x14ac:dyDescent="0.25">
      <c r="A3" s="68"/>
      <c r="B3" s="69" t="s">
        <v>68</v>
      </c>
      <c r="C3" s="70" t="s">
        <v>69</v>
      </c>
      <c r="D3" s="71" t="s">
        <v>69</v>
      </c>
      <c r="E3" s="72" t="s">
        <v>69</v>
      </c>
      <c r="F3" s="62"/>
    </row>
    <row r="4" spans="1:7" x14ac:dyDescent="0.25">
      <c r="A4" s="73" t="s">
        <v>70</v>
      </c>
      <c r="B4" s="74">
        <v>52250.65</v>
      </c>
      <c r="C4" s="75">
        <v>1000.663</v>
      </c>
      <c r="D4" s="76">
        <v>282.20249999999999</v>
      </c>
      <c r="E4" s="77">
        <f>C4-D4</f>
        <v>718.46050000000002</v>
      </c>
      <c r="F4" s="62"/>
    </row>
    <row r="5" spans="1:7" x14ac:dyDescent="0.25">
      <c r="A5" s="78">
        <v>2018</v>
      </c>
      <c r="B5" s="74">
        <v>90078.42</v>
      </c>
      <c r="C5" s="75">
        <v>1833.8910000000001</v>
      </c>
      <c r="D5" s="76">
        <v>1287.904</v>
      </c>
      <c r="E5" s="77">
        <f t="shared" ref="E5:E27" si="0">C5-D5</f>
        <v>545.98700000000008</v>
      </c>
      <c r="F5" s="79"/>
      <c r="G5"/>
    </row>
    <row r="6" spans="1:7" x14ac:dyDescent="0.25">
      <c r="A6" s="78">
        <v>2019</v>
      </c>
      <c r="B6" s="74">
        <v>92690.240000000005</v>
      </c>
      <c r="C6" s="75">
        <v>1828.7639999999999</v>
      </c>
      <c r="D6" s="76">
        <v>1289.4770000000001</v>
      </c>
      <c r="E6" s="77">
        <f t="shared" si="0"/>
        <v>539.28699999999981</v>
      </c>
      <c r="F6" s="79"/>
      <c r="G6"/>
    </row>
    <row r="7" spans="1:7" x14ac:dyDescent="0.25">
      <c r="A7" s="78">
        <v>2020</v>
      </c>
      <c r="B7" s="74">
        <v>95790.66</v>
      </c>
      <c r="C7" s="75">
        <v>1812.133</v>
      </c>
      <c r="D7" s="76">
        <v>1281.4469999999999</v>
      </c>
      <c r="E7" s="77">
        <f t="shared" si="0"/>
        <v>530.68600000000015</v>
      </c>
      <c r="F7" s="79"/>
      <c r="G7"/>
    </row>
    <row r="8" spans="1:7" x14ac:dyDescent="0.25">
      <c r="A8" s="78">
        <v>2021</v>
      </c>
      <c r="B8" s="74">
        <v>100670.39999999999</v>
      </c>
      <c r="C8" s="75">
        <v>1835.828</v>
      </c>
      <c r="D8" s="76">
        <v>1307.451</v>
      </c>
      <c r="E8" s="77">
        <f t="shared" si="0"/>
        <v>528.37699999999995</v>
      </c>
      <c r="F8" s="79"/>
      <c r="G8"/>
    </row>
    <row r="9" spans="1:7" x14ac:dyDescent="0.25">
      <c r="A9" s="78">
        <v>2022</v>
      </c>
      <c r="B9" s="74">
        <v>107153.7</v>
      </c>
      <c r="C9" s="75">
        <v>1875.7180000000001</v>
      </c>
      <c r="D9" s="76">
        <v>1391.5309999999999</v>
      </c>
      <c r="E9" s="77">
        <f t="shared" si="0"/>
        <v>484.18700000000013</v>
      </c>
      <c r="F9" s="79"/>
      <c r="G9"/>
    </row>
    <row r="10" spans="1:7" x14ac:dyDescent="0.25">
      <c r="A10" s="78">
        <v>2023</v>
      </c>
      <c r="B10" s="74">
        <v>120638.2</v>
      </c>
      <c r="C10" s="75">
        <v>2036.982</v>
      </c>
      <c r="D10" s="76">
        <v>1528.6990000000001</v>
      </c>
      <c r="E10" s="77">
        <f t="shared" si="0"/>
        <v>508.2829999999999</v>
      </c>
      <c r="F10" s="79"/>
      <c r="G10"/>
    </row>
    <row r="11" spans="1:7" x14ac:dyDescent="0.25">
      <c r="A11" s="78">
        <v>2024</v>
      </c>
      <c r="B11" s="74">
        <v>124036.1</v>
      </c>
      <c r="C11" s="75">
        <v>2049.2510000000002</v>
      </c>
      <c r="D11" s="76">
        <v>1540.6189999999999</v>
      </c>
      <c r="E11" s="77">
        <f t="shared" si="0"/>
        <v>508.63200000000029</v>
      </c>
      <c r="F11" s="79"/>
      <c r="G11"/>
    </row>
    <row r="12" spans="1:7" x14ac:dyDescent="0.25">
      <c r="A12" s="78">
        <v>2025</v>
      </c>
      <c r="B12" s="74">
        <v>133142.29999999999</v>
      </c>
      <c r="C12" s="75">
        <v>2121.5</v>
      </c>
      <c r="D12" s="76">
        <v>1583.329</v>
      </c>
      <c r="E12" s="77">
        <f t="shared" si="0"/>
        <v>538.17100000000005</v>
      </c>
      <c r="F12" s="79"/>
      <c r="G12"/>
    </row>
    <row r="13" spans="1:7" x14ac:dyDescent="0.25">
      <c r="A13" s="78">
        <v>2026</v>
      </c>
      <c r="B13" s="74">
        <v>136165.29999999999</v>
      </c>
      <c r="C13" s="75">
        <v>2131.4789999999998</v>
      </c>
      <c r="D13" s="76">
        <v>1583.2190000000001</v>
      </c>
      <c r="E13" s="77">
        <f t="shared" si="0"/>
        <v>548.25999999999976</v>
      </c>
      <c r="F13" s="79"/>
      <c r="G13"/>
    </row>
    <row r="14" spans="1:7" x14ac:dyDescent="0.25">
      <c r="A14" s="78">
        <v>2027</v>
      </c>
      <c r="B14" s="74">
        <v>141018.20000000001</v>
      </c>
      <c r="C14" s="75">
        <v>2156.4589999999998</v>
      </c>
      <c r="D14" s="76">
        <v>1597.5</v>
      </c>
      <c r="E14" s="77">
        <f t="shared" si="0"/>
        <v>558.95899999999983</v>
      </c>
      <c r="F14" s="79"/>
      <c r="G14"/>
    </row>
    <row r="15" spans="1:7" x14ac:dyDescent="0.25">
      <c r="A15" s="78">
        <v>2028</v>
      </c>
      <c r="B15" s="74">
        <v>142869.79999999999</v>
      </c>
      <c r="C15" s="75">
        <v>2148.511</v>
      </c>
      <c r="D15" s="76">
        <v>1597.527</v>
      </c>
      <c r="E15" s="77">
        <f t="shared" si="0"/>
        <v>550.98399999999992</v>
      </c>
      <c r="F15" s="79"/>
      <c r="G15"/>
    </row>
    <row r="16" spans="1:7" x14ac:dyDescent="0.25">
      <c r="A16" s="78">
        <v>2029</v>
      </c>
      <c r="B16" s="74">
        <v>156747.79999999999</v>
      </c>
      <c r="C16" s="75">
        <v>2258.8960000000002</v>
      </c>
      <c r="D16" s="76">
        <v>1653.144</v>
      </c>
      <c r="E16" s="77">
        <f t="shared" si="0"/>
        <v>605.75200000000018</v>
      </c>
      <c r="F16" s="79"/>
      <c r="G16"/>
    </row>
    <row r="17" spans="1:7" x14ac:dyDescent="0.25">
      <c r="A17" s="78">
        <v>2030</v>
      </c>
      <c r="B17" s="74">
        <v>155652.29999999999</v>
      </c>
      <c r="C17" s="75">
        <v>2248.4349999999999</v>
      </c>
      <c r="D17" s="76">
        <v>1607.663</v>
      </c>
      <c r="E17" s="77">
        <f t="shared" si="0"/>
        <v>640.77199999999993</v>
      </c>
      <c r="F17" s="79"/>
      <c r="G17"/>
    </row>
    <row r="18" spans="1:7" x14ac:dyDescent="0.25">
      <c r="A18" s="78">
        <v>2031</v>
      </c>
      <c r="B18" s="74">
        <v>160575.70000000001</v>
      </c>
      <c r="C18" s="75">
        <v>2268.4299999999998</v>
      </c>
      <c r="D18" s="76">
        <v>1624.778</v>
      </c>
      <c r="E18" s="77">
        <f t="shared" si="0"/>
        <v>643.65199999999982</v>
      </c>
      <c r="F18" s="79"/>
      <c r="G18"/>
    </row>
    <row r="19" spans="1:7" x14ac:dyDescent="0.25">
      <c r="A19" s="78">
        <v>2032</v>
      </c>
      <c r="B19" s="74">
        <v>165393.29999999999</v>
      </c>
      <c r="C19" s="75">
        <v>2286.0030000000002</v>
      </c>
      <c r="D19" s="76">
        <v>1640.528</v>
      </c>
      <c r="E19" s="77">
        <f t="shared" si="0"/>
        <v>645.47500000000014</v>
      </c>
      <c r="F19" s="79"/>
      <c r="G19"/>
    </row>
    <row r="20" spans="1:7" x14ac:dyDescent="0.25">
      <c r="A20" s="78">
        <v>2033</v>
      </c>
      <c r="B20" s="74">
        <v>177011.20000000001</v>
      </c>
      <c r="C20" s="75">
        <v>2364.0929999999998</v>
      </c>
      <c r="D20" s="76">
        <v>1672.421</v>
      </c>
      <c r="E20" s="77">
        <f t="shared" si="0"/>
        <v>691.6719999999998</v>
      </c>
      <c r="F20" s="79"/>
      <c r="G20"/>
    </row>
    <row r="21" spans="1:7" x14ac:dyDescent="0.25">
      <c r="A21" s="78">
        <v>2034</v>
      </c>
      <c r="B21" s="74">
        <v>189022</v>
      </c>
      <c r="C21" s="75">
        <v>2433.1880000000001</v>
      </c>
      <c r="D21" s="76">
        <v>1709.702</v>
      </c>
      <c r="E21" s="77">
        <f t="shared" si="0"/>
        <v>723.4860000000001</v>
      </c>
      <c r="F21" s="79"/>
      <c r="G21"/>
    </row>
    <row r="22" spans="1:7" x14ac:dyDescent="0.25">
      <c r="A22" s="78">
        <v>2035</v>
      </c>
      <c r="B22" s="74">
        <v>182346.1</v>
      </c>
      <c r="C22" s="75">
        <v>2346.2170000000001</v>
      </c>
      <c r="D22" s="76">
        <v>1664.0219999999999</v>
      </c>
      <c r="E22" s="77">
        <f t="shared" si="0"/>
        <v>682.19500000000016</v>
      </c>
      <c r="F22" s="79"/>
      <c r="G22"/>
    </row>
    <row r="23" spans="1:7" x14ac:dyDescent="0.25">
      <c r="A23" s="78">
        <v>2036</v>
      </c>
      <c r="B23" s="74">
        <v>194717.6</v>
      </c>
      <c r="C23" s="75">
        <v>2426.1790000000001</v>
      </c>
      <c r="D23" s="76">
        <v>1705.9259999999999</v>
      </c>
      <c r="E23" s="77">
        <f t="shared" si="0"/>
        <v>720.25300000000016</v>
      </c>
      <c r="F23" s="79"/>
      <c r="G23"/>
    </row>
    <row r="24" spans="1:7" x14ac:dyDescent="0.25">
      <c r="A24" s="78">
        <v>2037</v>
      </c>
      <c r="B24" s="74">
        <v>201124.7</v>
      </c>
      <c r="C24" s="75">
        <v>2443.5360000000001</v>
      </c>
      <c r="D24" s="76">
        <v>1708.835</v>
      </c>
      <c r="E24" s="77">
        <f t="shared" si="0"/>
        <v>734.70100000000002</v>
      </c>
      <c r="F24" s="79"/>
      <c r="G24"/>
    </row>
    <row r="25" spans="1:7" x14ac:dyDescent="0.25">
      <c r="A25" s="78">
        <v>2038</v>
      </c>
      <c r="B25" s="74">
        <v>206798.5</v>
      </c>
      <c r="C25" s="75">
        <v>2456.8780000000002</v>
      </c>
      <c r="D25" s="76">
        <v>1716.6569999999999</v>
      </c>
      <c r="E25" s="77">
        <f t="shared" si="0"/>
        <v>740.22100000000023</v>
      </c>
      <c r="F25" s="79"/>
      <c r="G25"/>
    </row>
    <row r="26" spans="1:7" x14ac:dyDescent="0.25">
      <c r="A26" s="78">
        <v>2039</v>
      </c>
      <c r="B26" s="74">
        <v>220211.9</v>
      </c>
      <c r="C26" s="75">
        <v>2530.0320000000002</v>
      </c>
      <c r="D26" s="76">
        <v>1723.9639999999999</v>
      </c>
      <c r="E26" s="77">
        <f t="shared" si="0"/>
        <v>806.06800000000021</v>
      </c>
      <c r="F26" s="79"/>
      <c r="G26"/>
    </row>
    <row r="27" spans="1:7" x14ac:dyDescent="0.25">
      <c r="A27" s="80">
        <v>2040</v>
      </c>
      <c r="B27" s="81">
        <v>229780.8</v>
      </c>
      <c r="C27" s="82">
        <v>2565.4879999999998</v>
      </c>
      <c r="D27" s="83">
        <v>1732.0450000000001</v>
      </c>
      <c r="E27" s="84">
        <f t="shared" si="0"/>
        <v>833.44299999999976</v>
      </c>
      <c r="F27" s="79"/>
      <c r="G27"/>
    </row>
    <row r="28" spans="1:7" x14ac:dyDescent="0.25">
      <c r="A28" s="85"/>
      <c r="B28" s="62"/>
      <c r="C28" s="62"/>
      <c r="D28" s="62"/>
      <c r="E28" s="86"/>
      <c r="F28" s="62"/>
    </row>
    <row r="29" spans="1:7" x14ac:dyDescent="0.25">
      <c r="A29" s="62" t="s">
        <v>71</v>
      </c>
      <c r="B29" s="87"/>
      <c r="C29" s="88"/>
      <c r="D29" s="62"/>
      <c r="E29" s="86"/>
      <c r="F29" s="62"/>
    </row>
  </sheetData>
  <mergeCells count="1">
    <mergeCell ref="A1:E1"/>
  </mergeCells>
  <printOptions horizontalCentered="1" verticalCentered="1"/>
  <pageMargins left="0.7" right="0.7" top="0.75" bottom="0.75" header="0.3" footer="0.3"/>
  <pageSetup orientation="landscape" r:id="rId1"/>
  <headerFooter>
    <oddFooter>&amp;L&amp;F
&amp;A&amp;R&amp;D
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56"/>
  <sheetViews>
    <sheetView view="pageBreakPreview" zoomScale="60" zoomScaleNormal="100" workbookViewId="0"/>
  </sheetViews>
  <sheetFormatPr defaultRowHeight="15" x14ac:dyDescent="0.25"/>
  <cols>
    <col min="1" max="1" width="33" style="62" customWidth="1"/>
    <col min="2" max="3" width="9.140625" style="62"/>
    <col min="4" max="4" width="11.140625" style="62" bestFit="1" customWidth="1"/>
    <col min="5" max="6" width="11.5703125" style="62" bestFit="1" customWidth="1"/>
    <col min="7" max="7" width="11.140625" style="62" bestFit="1" customWidth="1"/>
    <col min="8" max="8" width="12.5703125" style="62" bestFit="1" customWidth="1"/>
    <col min="9" max="9" width="12" style="62" bestFit="1" customWidth="1"/>
    <col min="10" max="11" width="12.5703125" style="62" bestFit="1" customWidth="1"/>
    <col min="12" max="13" width="12" style="62" bestFit="1" customWidth="1"/>
    <col min="14" max="14" width="11.5703125" style="62" bestFit="1" customWidth="1"/>
    <col min="15" max="19" width="12.5703125" style="62" bestFit="1" customWidth="1"/>
    <col min="20" max="20" width="11.5703125" style="62" bestFit="1" customWidth="1"/>
    <col min="21" max="22" width="12.5703125" style="62" bestFit="1" customWidth="1"/>
    <col min="23" max="24" width="12" style="62" bestFit="1" customWidth="1"/>
    <col min="25" max="25" width="13" style="62" bestFit="1" customWidth="1"/>
    <col min="26" max="27" width="12.5703125" style="62" bestFit="1" customWidth="1"/>
    <col min="28" max="16384" width="9.140625" style="62"/>
  </cols>
  <sheetData>
    <row r="1" spans="1:27" ht="15.75" x14ac:dyDescent="0.25">
      <c r="A1" s="128" t="s">
        <v>89</v>
      </c>
    </row>
    <row r="2" spans="1:27" x14ac:dyDescent="0.25">
      <c r="A2" s="121"/>
    </row>
    <row r="3" spans="1:27" x14ac:dyDescent="0.25">
      <c r="A3" s="121" t="s">
        <v>90</v>
      </c>
      <c r="B3" s="121">
        <v>2015</v>
      </c>
      <c r="C3" s="121">
        <v>2016</v>
      </c>
      <c r="D3" s="121">
        <v>2017</v>
      </c>
      <c r="E3" s="121">
        <v>2018</v>
      </c>
      <c r="F3" s="121">
        <v>2019</v>
      </c>
      <c r="G3" s="121">
        <v>2020</v>
      </c>
      <c r="H3" s="121">
        <v>2021</v>
      </c>
      <c r="I3" s="121">
        <v>2022</v>
      </c>
      <c r="J3" s="121">
        <v>2023</v>
      </c>
      <c r="K3" s="121">
        <v>2024</v>
      </c>
      <c r="L3" s="121">
        <v>2025</v>
      </c>
      <c r="M3" s="121">
        <v>2026</v>
      </c>
      <c r="N3" s="121">
        <v>2027</v>
      </c>
      <c r="O3" s="121">
        <v>2028</v>
      </c>
      <c r="P3" s="121">
        <v>2029</v>
      </c>
      <c r="Q3" s="121">
        <v>2030</v>
      </c>
      <c r="R3" s="121">
        <v>2031</v>
      </c>
      <c r="S3" s="121">
        <v>2032</v>
      </c>
      <c r="T3" s="121">
        <v>2033</v>
      </c>
      <c r="U3" s="121">
        <v>2034</v>
      </c>
      <c r="V3" s="121">
        <v>2035</v>
      </c>
      <c r="W3" s="121">
        <v>2036</v>
      </c>
      <c r="X3" s="121">
        <v>2037</v>
      </c>
      <c r="Y3" s="121">
        <v>2038</v>
      </c>
      <c r="Z3" s="121">
        <v>2039</v>
      </c>
      <c r="AA3" s="121">
        <v>2040</v>
      </c>
    </row>
    <row r="4" spans="1:27" x14ac:dyDescent="0.25">
      <c r="A4" s="129" t="s">
        <v>87</v>
      </c>
      <c r="B4" s="122">
        <v>0</v>
      </c>
      <c r="C4" s="122">
        <v>0</v>
      </c>
      <c r="D4" s="122">
        <v>21.430389999999999</v>
      </c>
      <c r="E4" s="122">
        <v>2.3082739999999999</v>
      </c>
      <c r="F4" s="122">
        <v>3.931244</v>
      </c>
      <c r="G4" s="122">
        <v>4.5447240000000004</v>
      </c>
      <c r="H4" s="122">
        <v>5.2484320000000002</v>
      </c>
      <c r="I4" s="122">
        <v>5.4841509999999998</v>
      </c>
      <c r="J4" s="122">
        <v>7.212027</v>
      </c>
      <c r="K4" s="122">
        <v>8.1550329999999995</v>
      </c>
      <c r="L4" s="122">
        <v>10.094060000000001</v>
      </c>
      <c r="M4" s="122">
        <v>10.450229999999999</v>
      </c>
      <c r="N4" s="122">
        <v>10.897959999999999</v>
      </c>
      <c r="O4" s="122">
        <v>11.01211</v>
      </c>
      <c r="P4" s="122">
        <v>12.159549999999999</v>
      </c>
      <c r="Q4" s="122">
        <v>12.922029999999999</v>
      </c>
      <c r="R4" s="122">
        <v>15.05514</v>
      </c>
      <c r="S4" s="122">
        <v>16.2578</v>
      </c>
      <c r="T4" s="122">
        <v>19.64922</v>
      </c>
      <c r="U4" s="122">
        <v>28.293199999999999</v>
      </c>
      <c r="V4" s="122">
        <v>17.77514</v>
      </c>
      <c r="W4" s="122">
        <v>23.205079999999999</v>
      </c>
      <c r="X4" s="122">
        <v>27.909520000000001</v>
      </c>
      <c r="Y4" s="122">
        <v>29.796939999999999</v>
      </c>
      <c r="Z4" s="122">
        <v>39.23104</v>
      </c>
      <c r="AA4" s="122">
        <v>48.561660000000003</v>
      </c>
    </row>
    <row r="5" spans="1:27" x14ac:dyDescent="0.25">
      <c r="A5" s="129" t="s">
        <v>86</v>
      </c>
      <c r="B5" s="122">
        <v>0</v>
      </c>
      <c r="C5" s="122">
        <v>0</v>
      </c>
      <c r="D5" s="122">
        <v>47.010330000000003</v>
      </c>
      <c r="E5" s="122">
        <v>7.3829250000000002</v>
      </c>
      <c r="F5" s="122">
        <v>9.9874700000000001</v>
      </c>
      <c r="G5" s="122">
        <v>4.5407679999999999</v>
      </c>
      <c r="H5" s="122">
        <v>11.47692</v>
      </c>
      <c r="I5" s="122">
        <v>11.27732</v>
      </c>
      <c r="J5" s="122">
        <v>10.564550000000001</v>
      </c>
      <c r="K5" s="122">
        <v>5.8425710000000004</v>
      </c>
      <c r="L5" s="122">
        <v>18.47683</v>
      </c>
      <c r="M5" s="122">
        <v>20.719850000000001</v>
      </c>
      <c r="N5" s="122">
        <v>23.714690000000001</v>
      </c>
      <c r="O5" s="122">
        <v>8.4581579999999992</v>
      </c>
      <c r="P5" s="122">
        <v>36.2194</v>
      </c>
      <c r="Q5" s="122">
        <v>40.401040000000002</v>
      </c>
      <c r="R5" s="122">
        <v>46.04824</v>
      </c>
      <c r="S5" s="122">
        <v>33.902099999999997</v>
      </c>
      <c r="T5" s="122">
        <v>58.733600000000003</v>
      </c>
      <c r="U5" s="122">
        <v>62.282670000000003</v>
      </c>
      <c r="V5" s="122">
        <v>55.279859999999999</v>
      </c>
      <c r="W5" s="122">
        <v>54.733649999999997</v>
      </c>
      <c r="X5" s="122">
        <v>64.499449999999996</v>
      </c>
      <c r="Y5" s="122">
        <v>63.618679999999998</v>
      </c>
      <c r="Z5" s="122">
        <v>65.763530000000003</v>
      </c>
      <c r="AA5" s="122">
        <v>69.599999999999994</v>
      </c>
    </row>
    <row r="6" spans="1:27" x14ac:dyDescent="0.25">
      <c r="A6" s="129" t="s">
        <v>85</v>
      </c>
      <c r="B6" s="122">
        <v>0</v>
      </c>
      <c r="C6" s="122">
        <v>0</v>
      </c>
      <c r="D6" s="122">
        <v>74.399990000000003</v>
      </c>
      <c r="E6" s="122">
        <v>70.303700000000006</v>
      </c>
      <c r="F6" s="122">
        <v>70.297160000000005</v>
      </c>
      <c r="G6" s="122">
        <v>70.284000000000006</v>
      </c>
      <c r="H6" s="122">
        <v>69.635589999999993</v>
      </c>
      <c r="I6" s="122">
        <v>53.540190000000003</v>
      </c>
      <c r="J6" s="122">
        <v>63.469970000000004</v>
      </c>
      <c r="K6" s="122">
        <v>65.828919999999997</v>
      </c>
      <c r="L6" s="122">
        <v>68.204610000000002</v>
      </c>
      <c r="M6" s="122">
        <v>68.564449999999994</v>
      </c>
      <c r="N6" s="122">
        <v>68.970050000000001</v>
      </c>
      <c r="O6" s="122">
        <v>69.211879999999994</v>
      </c>
      <c r="P6" s="122">
        <v>71.036959999999993</v>
      </c>
      <c r="Q6" s="122">
        <v>73.252080000000007</v>
      </c>
      <c r="R6" s="122">
        <v>73.304370000000006</v>
      </c>
      <c r="S6" s="122">
        <v>73.362629999999996</v>
      </c>
      <c r="T6" s="122">
        <v>73.509349999999998</v>
      </c>
      <c r="U6" s="122">
        <v>73.628349999999998</v>
      </c>
      <c r="V6" s="122">
        <v>73.46508</v>
      </c>
      <c r="W6" s="122">
        <v>73.583029999999994</v>
      </c>
      <c r="X6" s="122">
        <v>73.667209999999997</v>
      </c>
      <c r="Y6" s="122">
        <v>73.708039999999997</v>
      </c>
      <c r="Z6" s="122">
        <v>73.753270000000001</v>
      </c>
      <c r="AA6" s="122">
        <v>73.80686</v>
      </c>
    </row>
    <row r="7" spans="1:27" x14ac:dyDescent="0.25">
      <c r="A7" s="129" t="s">
        <v>84</v>
      </c>
      <c r="B7" s="122">
        <v>0</v>
      </c>
      <c r="C7" s="122">
        <v>0</v>
      </c>
      <c r="D7" s="122">
        <v>72</v>
      </c>
      <c r="E7" s="122">
        <v>66.987719999999996</v>
      </c>
      <c r="F7" s="122">
        <v>66.982619999999997</v>
      </c>
      <c r="G7" s="122">
        <v>66.928120000000007</v>
      </c>
      <c r="H7" s="122">
        <v>66.960130000000007</v>
      </c>
      <c r="I7" s="122">
        <v>66.726129999999998</v>
      </c>
      <c r="J7" s="122">
        <v>67.028530000000003</v>
      </c>
      <c r="K7" s="122">
        <v>67.258449999999996</v>
      </c>
      <c r="L7" s="122">
        <v>67.419790000000006</v>
      </c>
      <c r="M7" s="122">
        <v>67.563900000000004</v>
      </c>
      <c r="N7" s="122">
        <v>67.71651</v>
      </c>
      <c r="O7" s="122">
        <v>67.898499999999999</v>
      </c>
      <c r="P7" s="122">
        <v>68.113569999999996</v>
      </c>
      <c r="Q7" s="122">
        <v>66.208749999999995</v>
      </c>
      <c r="R7" s="122">
        <v>66.52955</v>
      </c>
      <c r="S7" s="122">
        <v>66.812569999999994</v>
      </c>
      <c r="T7" s="122">
        <v>67.45675</v>
      </c>
      <c r="U7" s="122">
        <v>68.179599999999994</v>
      </c>
      <c r="V7" s="122">
        <v>71.06335</v>
      </c>
      <c r="W7" s="122">
        <v>70.154669999999996</v>
      </c>
      <c r="X7" s="122">
        <v>68.392319999999998</v>
      </c>
      <c r="Y7" s="122">
        <v>68.822779999999995</v>
      </c>
      <c r="Z7" s="122">
        <v>69.304339999999996</v>
      </c>
      <c r="AA7" s="122">
        <v>71.255769999999998</v>
      </c>
    </row>
    <row r="8" spans="1:27" x14ac:dyDescent="0.25">
      <c r="A8" s="129" t="s">
        <v>83</v>
      </c>
      <c r="B8" s="122">
        <v>0</v>
      </c>
      <c r="C8" s="122">
        <v>0</v>
      </c>
      <c r="D8" s="122">
        <v>74.399990000000003</v>
      </c>
      <c r="E8" s="122">
        <v>70.248500000000007</v>
      </c>
      <c r="F8" s="122">
        <v>70.093670000000003</v>
      </c>
      <c r="G8" s="122">
        <v>69.888490000000004</v>
      </c>
      <c r="H8" s="122">
        <v>61.863390000000003</v>
      </c>
      <c r="I8" s="122">
        <v>36.649270000000001</v>
      </c>
      <c r="J8" s="122">
        <v>40.147959999999998</v>
      </c>
      <c r="K8" s="122">
        <v>37.770560000000003</v>
      </c>
      <c r="L8" s="122">
        <v>46.189779999999999</v>
      </c>
      <c r="M8" s="122">
        <v>50.54701</v>
      </c>
      <c r="N8" s="122">
        <v>53.969479999999997</v>
      </c>
      <c r="O8" s="122">
        <v>59.421149999999997</v>
      </c>
      <c r="P8" s="122">
        <v>69.799530000000004</v>
      </c>
      <c r="Q8" s="122">
        <v>71.907070000000004</v>
      </c>
      <c r="R8" s="122">
        <v>59.345309999999998</v>
      </c>
      <c r="S8" s="122">
        <v>68.434479999999994</v>
      </c>
      <c r="T8" s="122">
        <v>73.222160000000002</v>
      </c>
      <c r="U8" s="122">
        <v>71.226609999999994</v>
      </c>
      <c r="V8" s="122">
        <v>72.135239999999996</v>
      </c>
      <c r="W8" s="122">
        <v>73.254390000000001</v>
      </c>
      <c r="X8" s="122">
        <v>72.071659999999994</v>
      </c>
      <c r="Y8" s="122">
        <v>72.269440000000003</v>
      </c>
      <c r="Z8" s="122">
        <v>72.488759999999999</v>
      </c>
      <c r="AA8" s="122">
        <v>72.695939999999993</v>
      </c>
    </row>
    <row r="9" spans="1:27" x14ac:dyDescent="0.25">
      <c r="A9" s="129" t="s">
        <v>82</v>
      </c>
      <c r="B9" s="122">
        <v>0</v>
      </c>
      <c r="C9" s="122">
        <v>0</v>
      </c>
      <c r="D9" s="122">
        <v>72</v>
      </c>
      <c r="E9" s="122">
        <v>30.513549999999999</v>
      </c>
      <c r="F9" s="122">
        <v>30.55087</v>
      </c>
      <c r="G9" s="122">
        <v>30.468879999999999</v>
      </c>
      <c r="H9" s="122">
        <v>30.4391</v>
      </c>
      <c r="I9" s="122">
        <v>30.465910000000001</v>
      </c>
      <c r="J9" s="122">
        <v>30.65061</v>
      </c>
      <c r="K9" s="122">
        <v>30.782219999999999</v>
      </c>
      <c r="L9" s="122">
        <v>30.520350000000001</v>
      </c>
      <c r="M9" s="122">
        <v>31.019130000000001</v>
      </c>
      <c r="N9" s="122">
        <v>31.122769999999999</v>
      </c>
      <c r="O9" s="122">
        <v>31.256810000000002</v>
      </c>
      <c r="P9" s="122">
        <v>41.992469999999997</v>
      </c>
      <c r="Q9" s="122">
        <v>35.12959</v>
      </c>
      <c r="R9" s="122">
        <v>35.284649999999999</v>
      </c>
      <c r="S9" s="122">
        <v>40.533700000000003</v>
      </c>
      <c r="T9" s="122">
        <v>46.930790000000002</v>
      </c>
      <c r="U9" s="122">
        <v>65.298649999999995</v>
      </c>
      <c r="V9" s="122">
        <v>36.163849999999996</v>
      </c>
      <c r="W9" s="122">
        <v>69.049880000000002</v>
      </c>
      <c r="X9" s="122">
        <v>69.881309999999999</v>
      </c>
      <c r="Y9" s="122">
        <v>70.175280000000001</v>
      </c>
      <c r="Z9" s="122">
        <v>70.649659999999997</v>
      </c>
      <c r="AA9" s="122">
        <v>69.785839999999993</v>
      </c>
    </row>
    <row r="10" spans="1:27" x14ac:dyDescent="0.25">
      <c r="A10" s="129" t="s">
        <v>81</v>
      </c>
      <c r="B10" s="122">
        <v>0</v>
      </c>
      <c r="C10" s="122">
        <v>0</v>
      </c>
      <c r="D10" s="122">
        <v>72.069879999999998</v>
      </c>
      <c r="E10" s="122">
        <v>34.63364</v>
      </c>
      <c r="F10" s="122">
        <v>34.654850000000003</v>
      </c>
      <c r="G10" s="122">
        <v>34.935479999999998</v>
      </c>
      <c r="H10" s="122">
        <v>34.603760000000001</v>
      </c>
      <c r="I10" s="122">
        <v>34.647300000000001</v>
      </c>
      <c r="J10" s="122">
        <v>38.119819999999997</v>
      </c>
      <c r="K10" s="122">
        <v>38.132579999999997</v>
      </c>
      <c r="L10" s="122">
        <v>35.478969999999997</v>
      </c>
      <c r="M10" s="122">
        <v>35.618139999999997</v>
      </c>
      <c r="N10" s="122">
        <v>35.523960000000002</v>
      </c>
      <c r="O10" s="122">
        <v>35.671230000000001</v>
      </c>
      <c r="P10" s="122">
        <v>36.015920000000001</v>
      </c>
      <c r="Q10" s="122">
        <v>38.913679999999999</v>
      </c>
      <c r="R10" s="122">
        <v>38.351199999999999</v>
      </c>
      <c r="S10" s="122">
        <v>38.9328</v>
      </c>
      <c r="T10" s="122">
        <v>38.96416</v>
      </c>
      <c r="U10" s="122">
        <v>38.971429999999998</v>
      </c>
      <c r="V10" s="122">
        <v>38.971429999999998</v>
      </c>
      <c r="W10" s="122">
        <v>38.971429999999998</v>
      </c>
      <c r="X10" s="122">
        <v>38.971429999999998</v>
      </c>
      <c r="Y10" s="122">
        <v>38.901429999999998</v>
      </c>
      <c r="Z10" s="122">
        <v>74.016369999999995</v>
      </c>
      <c r="AA10" s="122">
        <v>74.390339999999995</v>
      </c>
    </row>
    <row r="11" spans="1:27" x14ac:dyDescent="0.25">
      <c r="A11" s="129" t="s">
        <v>80</v>
      </c>
      <c r="B11" s="122">
        <v>0</v>
      </c>
      <c r="C11" s="122">
        <v>0</v>
      </c>
      <c r="D11" s="122">
        <v>74.399990000000003</v>
      </c>
      <c r="E11" s="122">
        <v>70.759609999999995</v>
      </c>
      <c r="F11" s="122">
        <v>70.988950000000003</v>
      </c>
      <c r="G11" s="122">
        <v>71.208979999999997</v>
      </c>
      <c r="H11" s="122">
        <v>71.574749999999995</v>
      </c>
      <c r="I11" s="122">
        <v>71.250929999999997</v>
      </c>
      <c r="J11" s="122">
        <v>71.852620000000002</v>
      </c>
      <c r="K11" s="122">
        <v>71.530550000000005</v>
      </c>
      <c r="L11" s="122">
        <v>71.731700000000004</v>
      </c>
      <c r="M11" s="122">
        <v>71.889039999999994</v>
      </c>
      <c r="N11" s="122">
        <v>72.467960000000005</v>
      </c>
      <c r="O11" s="122">
        <v>72.449200000000005</v>
      </c>
      <c r="P11" s="122">
        <v>66.203599999999994</v>
      </c>
      <c r="Q11" s="122">
        <v>73.906940000000006</v>
      </c>
      <c r="R11" s="122">
        <v>73.988690000000005</v>
      </c>
      <c r="S11" s="122">
        <v>74.153210000000001</v>
      </c>
      <c r="T11" s="122">
        <v>74.357290000000006</v>
      </c>
      <c r="U11" s="122">
        <v>74.325069999999997</v>
      </c>
      <c r="V11" s="122">
        <v>73.947919999999996</v>
      </c>
      <c r="W11" s="122">
        <v>74.229600000000005</v>
      </c>
      <c r="X11" s="122">
        <v>74.287570000000002</v>
      </c>
      <c r="Y11" s="122">
        <v>74.328310000000002</v>
      </c>
      <c r="Z11" s="122">
        <v>74.399990000000003</v>
      </c>
      <c r="AA11" s="122">
        <v>74.373760000000004</v>
      </c>
    </row>
    <row r="12" spans="1:27" x14ac:dyDescent="0.25">
      <c r="A12" s="129" t="s">
        <v>79</v>
      </c>
      <c r="B12" s="122">
        <v>0</v>
      </c>
      <c r="C12" s="122">
        <v>0</v>
      </c>
      <c r="D12" s="122">
        <v>71.192210000000003</v>
      </c>
      <c r="E12" s="122">
        <v>62.461790000000001</v>
      </c>
      <c r="F12" s="122">
        <v>53.61927</v>
      </c>
      <c r="G12" s="122">
        <v>53.569369999999999</v>
      </c>
      <c r="H12" s="122">
        <v>53.612139999999997</v>
      </c>
      <c r="I12" s="122">
        <v>53.670879999999997</v>
      </c>
      <c r="J12" s="122">
        <v>53.866379999999999</v>
      </c>
      <c r="K12" s="122">
        <v>54.009799999999998</v>
      </c>
      <c r="L12" s="122">
        <v>54.145600000000002</v>
      </c>
      <c r="M12" s="122">
        <v>54.343739999999997</v>
      </c>
      <c r="N12" s="122">
        <v>54.585070000000002</v>
      </c>
      <c r="O12" s="122">
        <v>54.84581</v>
      </c>
      <c r="P12" s="122">
        <v>55.774709999999999</v>
      </c>
      <c r="Q12" s="122">
        <v>65.90795</v>
      </c>
      <c r="R12" s="122">
        <v>66.375529999999998</v>
      </c>
      <c r="S12" s="122">
        <v>66.759929999999997</v>
      </c>
      <c r="T12" s="122">
        <v>67.544520000000006</v>
      </c>
      <c r="U12" s="122">
        <v>67.031620000000004</v>
      </c>
      <c r="V12" s="122">
        <v>70.449839999999995</v>
      </c>
      <c r="W12" s="122">
        <v>67.904660000000007</v>
      </c>
      <c r="X12" s="122">
        <v>68.564689999999999</v>
      </c>
      <c r="Y12" s="122">
        <v>69.16207</v>
      </c>
      <c r="Z12" s="122">
        <v>69.791970000000006</v>
      </c>
      <c r="AA12" s="122">
        <v>67.020420000000001</v>
      </c>
    </row>
    <row r="13" spans="1:27" x14ac:dyDescent="0.25">
      <c r="A13" s="129" t="s">
        <v>78</v>
      </c>
      <c r="B13" s="122">
        <v>0</v>
      </c>
      <c r="C13" s="122">
        <v>0</v>
      </c>
      <c r="D13" s="122">
        <v>68.041799999999995</v>
      </c>
      <c r="E13" s="122">
        <v>67.012429999999995</v>
      </c>
      <c r="F13" s="122">
        <v>67.054310000000001</v>
      </c>
      <c r="G13" s="122">
        <v>67.000190000000003</v>
      </c>
      <c r="H13" s="122">
        <v>67.028679999999994</v>
      </c>
      <c r="I13" s="122">
        <v>67.062160000000006</v>
      </c>
      <c r="J13" s="122">
        <v>67.247860000000003</v>
      </c>
      <c r="K13" s="122">
        <v>67.373829999999998</v>
      </c>
      <c r="L13" s="122">
        <v>67.473929999999996</v>
      </c>
      <c r="M13" s="122">
        <v>67.609269999999995</v>
      </c>
      <c r="N13" s="122">
        <v>67.753299999999996</v>
      </c>
      <c r="O13" s="122">
        <v>67.876769999999993</v>
      </c>
      <c r="P13" s="122">
        <v>68.147379999999998</v>
      </c>
      <c r="Q13" s="122">
        <v>66.440219999999997</v>
      </c>
      <c r="R13" s="122">
        <v>71.64</v>
      </c>
      <c r="S13" s="122">
        <v>66.910160000000005</v>
      </c>
      <c r="T13" s="122">
        <v>67.527919999999995</v>
      </c>
      <c r="U13" s="122">
        <v>68.173519999999996</v>
      </c>
      <c r="V13" s="122">
        <v>68.79759</v>
      </c>
      <c r="W13" s="122">
        <v>69.447580000000002</v>
      </c>
      <c r="X13" s="122">
        <v>67.857039999999998</v>
      </c>
      <c r="Y13" s="122">
        <v>68.457930000000005</v>
      </c>
      <c r="Z13" s="122">
        <v>69.086910000000003</v>
      </c>
      <c r="AA13" s="122">
        <v>69.765860000000004</v>
      </c>
    </row>
    <row r="14" spans="1:27" x14ac:dyDescent="0.25">
      <c r="A14" s="129" t="s">
        <v>77</v>
      </c>
      <c r="B14" s="122">
        <v>0</v>
      </c>
      <c r="C14" s="122">
        <v>0</v>
      </c>
      <c r="D14" s="122">
        <v>63.94708</v>
      </c>
      <c r="E14" s="122">
        <v>55.656100000000002</v>
      </c>
      <c r="F14" s="122">
        <v>53.14152</v>
      </c>
      <c r="G14" s="122">
        <v>47.739139999999999</v>
      </c>
      <c r="H14" s="122">
        <v>46.5291</v>
      </c>
      <c r="I14" s="122">
        <v>45.84684</v>
      </c>
      <c r="J14" s="122">
        <v>49.914020000000001</v>
      </c>
      <c r="K14" s="122">
        <v>51.710349999999998</v>
      </c>
      <c r="L14" s="122">
        <v>55.597020000000001</v>
      </c>
      <c r="M14" s="122">
        <v>56.655859999999997</v>
      </c>
      <c r="N14" s="122">
        <v>58.488140000000001</v>
      </c>
      <c r="O14" s="122">
        <v>58.992820000000002</v>
      </c>
      <c r="P14" s="122">
        <v>62.137320000000003</v>
      </c>
      <c r="Q14" s="122">
        <v>65.658190000000005</v>
      </c>
      <c r="R14" s="122">
        <v>65.850179999999995</v>
      </c>
      <c r="S14" s="122">
        <v>65.77664</v>
      </c>
      <c r="T14" s="122">
        <v>66.303989999999999</v>
      </c>
      <c r="U14" s="122">
        <v>66.899940000000001</v>
      </c>
      <c r="V14" s="122">
        <v>66.086389999999994</v>
      </c>
      <c r="W14" s="122">
        <v>66.612589999999997</v>
      </c>
      <c r="X14" s="122">
        <v>68.658649999999994</v>
      </c>
      <c r="Y14" s="122">
        <v>69.055629999999994</v>
      </c>
      <c r="Z14" s="122">
        <v>69.486360000000005</v>
      </c>
      <c r="AA14" s="122">
        <v>68.709919999999997</v>
      </c>
    </row>
    <row r="15" spans="1:27" x14ac:dyDescent="0.25">
      <c r="A15" s="129" t="s">
        <v>76</v>
      </c>
      <c r="B15" s="122">
        <v>0</v>
      </c>
      <c r="C15" s="122">
        <v>0</v>
      </c>
      <c r="D15" s="122">
        <v>7.5687660000000001</v>
      </c>
      <c r="E15" s="122">
        <v>7.7189209999999999</v>
      </c>
      <c r="F15" s="122">
        <v>7.9844799999999996</v>
      </c>
      <c r="G15" s="122">
        <v>9.5778119999999998</v>
      </c>
      <c r="H15" s="122">
        <v>9.4049370000000003</v>
      </c>
      <c r="I15" s="122">
        <v>7.5660970000000001</v>
      </c>
      <c r="J15" s="122">
        <v>8.2089359999999996</v>
      </c>
      <c r="K15" s="122">
        <v>10.237439999999999</v>
      </c>
      <c r="L15" s="122">
        <v>12.838480000000001</v>
      </c>
      <c r="M15" s="122">
        <v>13.27852</v>
      </c>
      <c r="N15" s="122">
        <v>13.748810000000001</v>
      </c>
      <c r="O15" s="122">
        <v>13.88993</v>
      </c>
      <c r="P15" s="122">
        <v>18.152000000000001</v>
      </c>
      <c r="Q15" s="122">
        <v>30.125080000000001</v>
      </c>
      <c r="R15" s="122">
        <v>31.879149999999999</v>
      </c>
      <c r="S15" s="122">
        <v>33.6389</v>
      </c>
      <c r="T15" s="122">
        <v>37.472380000000001</v>
      </c>
      <c r="U15" s="122">
        <v>39.175260000000002</v>
      </c>
      <c r="V15" s="122">
        <v>38.059130000000003</v>
      </c>
      <c r="W15" s="122">
        <v>39.106140000000003</v>
      </c>
      <c r="X15" s="122">
        <v>39.940510000000003</v>
      </c>
      <c r="Y15" s="122">
        <v>41.924210000000002</v>
      </c>
      <c r="Z15" s="122">
        <v>58.095410000000001</v>
      </c>
      <c r="AA15" s="122">
        <v>73.476420000000005</v>
      </c>
    </row>
    <row r="16" spans="1:27" x14ac:dyDescent="0.25">
      <c r="B16" s="123">
        <f t="shared" ref="B16:AA16" si="0">SUM(B4:B15)</f>
        <v>0</v>
      </c>
      <c r="C16" s="123">
        <f t="shared" si="0"/>
        <v>0</v>
      </c>
      <c r="D16" s="123">
        <f t="shared" si="0"/>
        <v>718.46042599999998</v>
      </c>
      <c r="E16" s="123">
        <f t="shared" si="0"/>
        <v>545.98716000000002</v>
      </c>
      <c r="F16" s="123">
        <f t="shared" si="0"/>
        <v>539.28641399999992</v>
      </c>
      <c r="G16" s="123">
        <f t="shared" si="0"/>
        <v>530.68595400000004</v>
      </c>
      <c r="H16" s="123">
        <f t="shared" si="0"/>
        <v>528.37692900000002</v>
      </c>
      <c r="I16" s="123">
        <f t="shared" si="0"/>
        <v>484.18717800000002</v>
      </c>
      <c r="J16" s="123">
        <f t="shared" si="0"/>
        <v>508.28328299999998</v>
      </c>
      <c r="K16" s="123">
        <f t="shared" si="0"/>
        <v>508.63230399999998</v>
      </c>
      <c r="L16" s="123">
        <f t="shared" si="0"/>
        <v>538.17111999999997</v>
      </c>
      <c r="M16" s="123">
        <f t="shared" si="0"/>
        <v>548.25914</v>
      </c>
      <c r="N16" s="123">
        <f t="shared" si="0"/>
        <v>558.95870000000002</v>
      </c>
      <c r="O16" s="123">
        <f t="shared" si="0"/>
        <v>550.98436800000013</v>
      </c>
      <c r="P16" s="123">
        <f t="shared" si="0"/>
        <v>605.75241000000005</v>
      </c>
      <c r="Q16" s="123">
        <f t="shared" si="0"/>
        <v>640.77261999999996</v>
      </c>
      <c r="R16" s="123">
        <f t="shared" si="0"/>
        <v>643.65201000000002</v>
      </c>
      <c r="S16" s="123">
        <f t="shared" si="0"/>
        <v>645.47492</v>
      </c>
      <c r="T16" s="123">
        <f t="shared" si="0"/>
        <v>691.67213000000015</v>
      </c>
      <c r="U16" s="123">
        <f t="shared" si="0"/>
        <v>723.48592000000008</v>
      </c>
      <c r="V16" s="123">
        <f t="shared" si="0"/>
        <v>682.19482000000005</v>
      </c>
      <c r="W16" s="123">
        <f t="shared" si="0"/>
        <v>720.25269999999989</v>
      </c>
      <c r="X16" s="123">
        <f t="shared" si="0"/>
        <v>734.70136000000002</v>
      </c>
      <c r="Y16" s="123">
        <f t="shared" si="0"/>
        <v>740.22073999999998</v>
      </c>
      <c r="Z16" s="123">
        <f t="shared" si="0"/>
        <v>806.06760999999995</v>
      </c>
      <c r="AA16" s="123">
        <f t="shared" si="0"/>
        <v>833.44279000000006</v>
      </c>
    </row>
    <row r="17" spans="1:27" x14ac:dyDescent="0.25">
      <c r="D17" s="122"/>
    </row>
    <row r="18" spans="1:27" x14ac:dyDescent="0.25">
      <c r="B18" s="122"/>
      <c r="C18" s="123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20" spans="1:27" x14ac:dyDescent="0.25">
      <c r="A20" s="121" t="s">
        <v>94</v>
      </c>
      <c r="B20" s="121">
        <v>2015</v>
      </c>
      <c r="C20" s="121">
        <v>2016</v>
      </c>
      <c r="D20" s="121">
        <v>2017</v>
      </c>
      <c r="E20" s="121">
        <v>2018</v>
      </c>
      <c r="F20" s="121">
        <v>2019</v>
      </c>
      <c r="G20" s="121">
        <v>2020</v>
      </c>
      <c r="H20" s="121">
        <v>2021</v>
      </c>
      <c r="I20" s="121">
        <v>2022</v>
      </c>
      <c r="J20" s="121">
        <v>2023</v>
      </c>
      <c r="K20" s="121">
        <v>2024</v>
      </c>
      <c r="L20" s="121">
        <v>2025</v>
      </c>
      <c r="M20" s="121">
        <v>2026</v>
      </c>
      <c r="N20" s="121">
        <v>2027</v>
      </c>
      <c r="O20" s="121">
        <v>2028</v>
      </c>
      <c r="P20" s="121">
        <v>2029</v>
      </c>
      <c r="Q20" s="121">
        <v>2030</v>
      </c>
      <c r="R20" s="121">
        <v>2031</v>
      </c>
      <c r="S20" s="121">
        <v>2032</v>
      </c>
      <c r="T20" s="121">
        <v>2033</v>
      </c>
      <c r="U20" s="121">
        <v>2034</v>
      </c>
      <c r="V20" s="121">
        <v>2035</v>
      </c>
      <c r="W20" s="121">
        <v>2036</v>
      </c>
      <c r="X20" s="121">
        <v>2037</v>
      </c>
      <c r="Y20" s="121">
        <v>2038</v>
      </c>
      <c r="Z20" s="121">
        <v>2039</v>
      </c>
      <c r="AA20" s="121">
        <v>2040</v>
      </c>
    </row>
    <row r="21" spans="1:27" x14ac:dyDescent="0.25">
      <c r="A21" s="129" t="s">
        <v>87</v>
      </c>
      <c r="B21" s="122">
        <v>0</v>
      </c>
      <c r="C21" s="122">
        <v>0</v>
      </c>
      <c r="D21" s="122">
        <v>0</v>
      </c>
      <c r="E21" s="122">
        <v>25.879200000000001</v>
      </c>
      <c r="F21" s="122">
        <v>27.734529999999999</v>
      </c>
      <c r="G21" s="122">
        <v>28.086189999999998</v>
      </c>
      <c r="H21" s="122">
        <v>29.163270000000001</v>
      </c>
      <c r="I21" s="122">
        <v>29.89584</v>
      </c>
      <c r="J21" s="122">
        <v>67.439220000000006</v>
      </c>
      <c r="K21" s="122">
        <v>70.636089999999996</v>
      </c>
      <c r="L21" s="122">
        <v>85.878919999999994</v>
      </c>
      <c r="M21" s="122">
        <v>78.063140000000004</v>
      </c>
      <c r="N21" s="122">
        <v>81.743099999999998</v>
      </c>
      <c r="O21" s="122">
        <v>81.958460000000002</v>
      </c>
      <c r="P21" s="122">
        <v>109.7501</v>
      </c>
      <c r="Q21" s="122">
        <v>83.801299999999998</v>
      </c>
      <c r="R21" s="122">
        <v>87.65849</v>
      </c>
      <c r="S21" s="122">
        <v>91.135379999999998</v>
      </c>
      <c r="T21" s="122">
        <v>99.682839999999999</v>
      </c>
      <c r="U21" s="122">
        <v>132.7586</v>
      </c>
      <c r="V21" s="122">
        <v>111.6557</v>
      </c>
      <c r="W21" s="122">
        <v>122.5998</v>
      </c>
      <c r="X21" s="122">
        <v>129.57429999999999</v>
      </c>
      <c r="Y21" s="122">
        <v>136.38929999999999</v>
      </c>
      <c r="Z21" s="122">
        <v>142.74109999999999</v>
      </c>
      <c r="AA21" s="122">
        <v>146.44110000000001</v>
      </c>
    </row>
    <row r="22" spans="1:27" x14ac:dyDescent="0.25">
      <c r="A22" s="129" t="s">
        <v>86</v>
      </c>
      <c r="B22" s="122">
        <v>0</v>
      </c>
      <c r="C22" s="122">
        <v>0</v>
      </c>
      <c r="D22" s="122">
        <v>0</v>
      </c>
      <c r="E22" s="122">
        <v>61.58287</v>
      </c>
      <c r="F22" s="122">
        <v>69.104029999999995</v>
      </c>
      <c r="G22" s="122">
        <v>54.524709999999999</v>
      </c>
      <c r="H22" s="122">
        <v>70.668009999999995</v>
      </c>
      <c r="I22" s="122">
        <v>69.884140000000002</v>
      </c>
      <c r="J22" s="122">
        <v>109.0907</v>
      </c>
      <c r="K22" s="122">
        <v>105.053</v>
      </c>
      <c r="L22" s="122">
        <v>115.1168</v>
      </c>
      <c r="M22" s="122">
        <v>116.4109</v>
      </c>
      <c r="N22" s="122">
        <v>118.0373</v>
      </c>
      <c r="O22" s="122">
        <v>116.40560000000001</v>
      </c>
      <c r="P22" s="122">
        <v>124.8019</v>
      </c>
      <c r="Q22" s="122">
        <v>130.0292</v>
      </c>
      <c r="R22" s="122">
        <v>130.88489999999999</v>
      </c>
      <c r="S22" s="122">
        <v>134.7818</v>
      </c>
      <c r="T22" s="122">
        <v>132.86770000000001</v>
      </c>
      <c r="U22" s="122">
        <v>132.88810000000001</v>
      </c>
      <c r="V22" s="122">
        <v>132.7191</v>
      </c>
      <c r="W22" s="122">
        <v>137.41159999999999</v>
      </c>
      <c r="X22" s="122">
        <v>132.94399999999999</v>
      </c>
      <c r="Y22" s="122">
        <v>132.92259999999999</v>
      </c>
      <c r="Z22" s="122">
        <v>132.94399999999999</v>
      </c>
      <c r="AA22" s="122">
        <v>137.69200000000001</v>
      </c>
    </row>
    <row r="23" spans="1:27" x14ac:dyDescent="0.25">
      <c r="A23" s="129" t="s">
        <v>85</v>
      </c>
      <c r="B23" s="122">
        <v>0</v>
      </c>
      <c r="C23" s="122">
        <v>0</v>
      </c>
      <c r="D23" s="122">
        <v>0</v>
      </c>
      <c r="E23" s="122">
        <v>97.025090000000006</v>
      </c>
      <c r="F23" s="122">
        <v>97.031530000000004</v>
      </c>
      <c r="G23" s="122">
        <v>97.021799999999999</v>
      </c>
      <c r="H23" s="122">
        <v>97.023380000000003</v>
      </c>
      <c r="I23" s="122">
        <v>96.517809999999997</v>
      </c>
      <c r="J23" s="122">
        <v>145.29230000000001</v>
      </c>
      <c r="K23" s="122">
        <v>145.33860000000001</v>
      </c>
      <c r="L23" s="122">
        <v>145.3673</v>
      </c>
      <c r="M23" s="122">
        <v>145.4068</v>
      </c>
      <c r="N23" s="122">
        <v>145.45150000000001</v>
      </c>
      <c r="O23" s="122">
        <v>145.47989999999999</v>
      </c>
      <c r="P23" s="122">
        <v>145.54239999999999</v>
      </c>
      <c r="Q23" s="122">
        <v>146.92169999999999</v>
      </c>
      <c r="R23" s="122">
        <v>146.94120000000001</v>
      </c>
      <c r="S23" s="122">
        <v>146.95490000000001</v>
      </c>
      <c r="T23" s="122">
        <v>146.99639999999999</v>
      </c>
      <c r="U23" s="122">
        <v>147.03980000000001</v>
      </c>
      <c r="V23" s="122">
        <v>146.98609999999999</v>
      </c>
      <c r="W23" s="122">
        <v>147.02690000000001</v>
      </c>
      <c r="X23" s="122">
        <v>147.06469999999999</v>
      </c>
      <c r="Y23" s="122">
        <v>147.10210000000001</v>
      </c>
      <c r="Z23" s="122">
        <v>147.14349999999999</v>
      </c>
      <c r="AA23" s="122">
        <v>147.18799999999999</v>
      </c>
    </row>
    <row r="24" spans="1:27" x14ac:dyDescent="0.25">
      <c r="A24" s="129" t="s">
        <v>84</v>
      </c>
      <c r="B24" s="122">
        <v>0</v>
      </c>
      <c r="C24" s="122">
        <v>0</v>
      </c>
      <c r="D24" s="122">
        <v>0</v>
      </c>
      <c r="E24" s="122">
        <v>141.72470000000001</v>
      </c>
      <c r="F24" s="122">
        <v>141.71010000000001</v>
      </c>
      <c r="G24" s="122">
        <v>141.69300000000001</v>
      </c>
      <c r="H24" s="122">
        <v>141.6962</v>
      </c>
      <c r="I24" s="122">
        <v>141.7225</v>
      </c>
      <c r="J24" s="122">
        <v>141.77979999999999</v>
      </c>
      <c r="K24" s="122">
        <v>141.75559999999999</v>
      </c>
      <c r="L24" s="122">
        <v>141.7722</v>
      </c>
      <c r="M24" s="122">
        <v>141.79589999999999</v>
      </c>
      <c r="N24" s="122">
        <v>141.82329999999999</v>
      </c>
      <c r="O24" s="122">
        <v>141.88890000000001</v>
      </c>
      <c r="P24" s="122">
        <v>141.92670000000001</v>
      </c>
      <c r="Q24" s="122">
        <v>141.36439999999999</v>
      </c>
      <c r="R24" s="122">
        <v>141.44900000000001</v>
      </c>
      <c r="S24" s="122">
        <v>141.51840000000001</v>
      </c>
      <c r="T24" s="122">
        <v>141.69749999999999</v>
      </c>
      <c r="U24" s="122">
        <v>141.90270000000001</v>
      </c>
      <c r="V24" s="122">
        <v>142.44</v>
      </c>
      <c r="W24" s="122">
        <v>142.2139</v>
      </c>
      <c r="X24" s="122">
        <v>141.89250000000001</v>
      </c>
      <c r="Y24" s="122">
        <v>142.03899999999999</v>
      </c>
      <c r="Z24" s="122">
        <v>142.16820000000001</v>
      </c>
      <c r="AA24" s="122">
        <v>142.44</v>
      </c>
    </row>
    <row r="25" spans="1:27" x14ac:dyDescent="0.25">
      <c r="A25" s="129" t="s">
        <v>83</v>
      </c>
      <c r="B25" s="122">
        <v>0</v>
      </c>
      <c r="C25" s="122">
        <v>0</v>
      </c>
      <c r="D25" s="122">
        <v>0</v>
      </c>
      <c r="E25" s="122">
        <v>146.08949999999999</v>
      </c>
      <c r="F25" s="122">
        <v>146.05889999999999</v>
      </c>
      <c r="G25" s="122">
        <v>146.0505</v>
      </c>
      <c r="H25" s="122">
        <v>146.05019999999999</v>
      </c>
      <c r="I25" s="122">
        <v>146.06950000000001</v>
      </c>
      <c r="J25" s="122">
        <v>146.31700000000001</v>
      </c>
      <c r="K25" s="122">
        <v>146.07859999999999</v>
      </c>
      <c r="L25" s="122">
        <v>146.1105</v>
      </c>
      <c r="M25" s="122">
        <v>146.1515</v>
      </c>
      <c r="N25" s="122">
        <v>146.18270000000001</v>
      </c>
      <c r="O25" s="122">
        <v>146.38470000000001</v>
      </c>
      <c r="P25" s="122">
        <v>146.25370000000001</v>
      </c>
      <c r="Q25" s="122">
        <v>146.81370000000001</v>
      </c>
      <c r="R25" s="122">
        <v>147.0164</v>
      </c>
      <c r="S25" s="122">
        <v>147.0283</v>
      </c>
      <c r="T25" s="122">
        <v>147.0616</v>
      </c>
      <c r="U25" s="122">
        <v>146.3058</v>
      </c>
      <c r="V25" s="122">
        <v>146.99789999999999</v>
      </c>
      <c r="W25" s="122">
        <v>147.0282</v>
      </c>
      <c r="X25" s="122">
        <v>146.6157</v>
      </c>
      <c r="Y25" s="122">
        <v>146.71129999999999</v>
      </c>
      <c r="Z25" s="122">
        <v>146.80099999999999</v>
      </c>
      <c r="AA25" s="122">
        <v>146.8725</v>
      </c>
    </row>
    <row r="26" spans="1:27" x14ac:dyDescent="0.25">
      <c r="A26" s="129" t="s">
        <v>82</v>
      </c>
      <c r="B26" s="122">
        <v>0</v>
      </c>
      <c r="C26" s="122">
        <v>0</v>
      </c>
      <c r="D26" s="122">
        <v>0</v>
      </c>
      <c r="E26" s="122">
        <v>140.48929999999999</v>
      </c>
      <c r="F26" s="122">
        <v>140.35650000000001</v>
      </c>
      <c r="G26" s="122">
        <v>139.965</v>
      </c>
      <c r="H26" s="122">
        <v>139.90880000000001</v>
      </c>
      <c r="I26" s="122">
        <v>139.9153</v>
      </c>
      <c r="J26" s="122">
        <v>140.03870000000001</v>
      </c>
      <c r="K26" s="122">
        <v>140.1542</v>
      </c>
      <c r="L26" s="122">
        <v>140.04519999999999</v>
      </c>
      <c r="M26" s="122">
        <v>140.42400000000001</v>
      </c>
      <c r="N26" s="122">
        <v>140.4528</v>
      </c>
      <c r="O26" s="122">
        <v>140.54570000000001</v>
      </c>
      <c r="P26" s="122">
        <v>140.82249999999999</v>
      </c>
      <c r="Q26" s="122">
        <v>141.7465</v>
      </c>
      <c r="R26" s="122">
        <v>141.7978</v>
      </c>
      <c r="S26" s="122">
        <v>141.9024</v>
      </c>
      <c r="T26" s="122">
        <v>140.69280000000001</v>
      </c>
      <c r="U26" s="122">
        <v>140.61369999999999</v>
      </c>
      <c r="V26" s="122">
        <v>141.83760000000001</v>
      </c>
      <c r="W26" s="122">
        <v>141.89619999999999</v>
      </c>
      <c r="X26" s="122">
        <v>141.9623</v>
      </c>
      <c r="Y26" s="122">
        <v>142.02080000000001</v>
      </c>
      <c r="Z26" s="122">
        <v>142.06229999999999</v>
      </c>
      <c r="AA26" s="122">
        <v>141.7663</v>
      </c>
    </row>
    <row r="27" spans="1:27" x14ac:dyDescent="0.25">
      <c r="A27" s="129" t="s">
        <v>81</v>
      </c>
      <c r="B27" s="122">
        <v>0</v>
      </c>
      <c r="C27" s="122">
        <v>0</v>
      </c>
      <c r="D27" s="122">
        <v>0</v>
      </c>
      <c r="E27" s="122">
        <v>105.23909999999999</v>
      </c>
      <c r="F27" s="122">
        <v>103.0513</v>
      </c>
      <c r="G27" s="122">
        <v>109.5553</v>
      </c>
      <c r="H27" s="122">
        <v>115.1387</v>
      </c>
      <c r="I27" s="122">
        <v>114.2608</v>
      </c>
      <c r="J27" s="122">
        <v>118.8377</v>
      </c>
      <c r="K27" s="122">
        <v>126.5809</v>
      </c>
      <c r="L27" s="122">
        <v>135.8083</v>
      </c>
      <c r="M27" s="122">
        <v>138.41380000000001</v>
      </c>
      <c r="N27" s="122">
        <v>142.68450000000001</v>
      </c>
      <c r="O27" s="122">
        <v>142.26220000000001</v>
      </c>
      <c r="P27" s="122">
        <v>146.27199999999999</v>
      </c>
      <c r="Q27" s="122">
        <v>122.4693</v>
      </c>
      <c r="R27" s="122">
        <v>127.3193</v>
      </c>
      <c r="S27" s="122">
        <v>132.57820000000001</v>
      </c>
      <c r="T27" s="122">
        <v>147.18799999999999</v>
      </c>
      <c r="U27" s="122">
        <v>147.18799999999999</v>
      </c>
      <c r="V27" s="122">
        <v>129.7209</v>
      </c>
      <c r="W27" s="122">
        <v>147.18799999999999</v>
      </c>
      <c r="X27" s="122">
        <v>147.18799999999999</v>
      </c>
      <c r="Y27" s="122">
        <v>147.18799999999999</v>
      </c>
      <c r="Z27" s="122">
        <v>147.18799999999999</v>
      </c>
      <c r="AA27" s="122">
        <v>147.18799999999999</v>
      </c>
    </row>
    <row r="28" spans="1:27" x14ac:dyDescent="0.25">
      <c r="A28" s="129" t="s">
        <v>80</v>
      </c>
      <c r="B28" s="122">
        <v>0</v>
      </c>
      <c r="C28" s="122">
        <v>0</v>
      </c>
      <c r="D28" s="122">
        <v>0</v>
      </c>
      <c r="E28" s="122">
        <v>147.11199999999999</v>
      </c>
      <c r="F28" s="122">
        <v>147.12389999999999</v>
      </c>
      <c r="G28" s="122">
        <v>147.13589999999999</v>
      </c>
      <c r="H28" s="122">
        <v>147.18799999999999</v>
      </c>
      <c r="I28" s="122">
        <v>147.18799999999999</v>
      </c>
      <c r="J28" s="122">
        <v>147.1814</v>
      </c>
      <c r="K28" s="122">
        <v>147.12459999999999</v>
      </c>
      <c r="L28" s="122">
        <v>147.13659999999999</v>
      </c>
      <c r="M28" s="122">
        <v>147.14619999999999</v>
      </c>
      <c r="N28" s="122">
        <v>147.18799999999999</v>
      </c>
      <c r="O28" s="122">
        <v>147.18799999999999</v>
      </c>
      <c r="P28" s="122">
        <v>146.4385</v>
      </c>
      <c r="Q28" s="122">
        <v>147.18799999999999</v>
      </c>
      <c r="R28" s="122">
        <v>147.18799999999999</v>
      </c>
      <c r="S28" s="122">
        <v>147.18799999999999</v>
      </c>
      <c r="T28" s="122">
        <v>147.18799999999999</v>
      </c>
      <c r="U28" s="122">
        <v>147.18799999999999</v>
      </c>
      <c r="V28" s="122">
        <v>147.18799999999999</v>
      </c>
      <c r="W28" s="122">
        <v>147.18799999999999</v>
      </c>
      <c r="X28" s="122">
        <v>147.18799999999999</v>
      </c>
      <c r="Y28" s="122">
        <v>147.18799999999999</v>
      </c>
      <c r="Z28" s="122">
        <v>147.18799999999999</v>
      </c>
      <c r="AA28" s="122">
        <v>147.18799999999999</v>
      </c>
    </row>
    <row r="29" spans="1:27" x14ac:dyDescent="0.25">
      <c r="A29" s="129" t="s">
        <v>79</v>
      </c>
      <c r="B29" s="122">
        <v>0</v>
      </c>
      <c r="C29" s="122">
        <v>0</v>
      </c>
      <c r="D29" s="122">
        <v>0</v>
      </c>
      <c r="E29" s="122">
        <v>141.5547</v>
      </c>
      <c r="F29" s="122">
        <v>135.4496</v>
      </c>
      <c r="G29" s="122">
        <v>135.33699999999999</v>
      </c>
      <c r="H29" s="122">
        <v>135.3775</v>
      </c>
      <c r="I29" s="122">
        <v>135.39269999999999</v>
      </c>
      <c r="J29" s="122">
        <v>135.6841</v>
      </c>
      <c r="K29" s="122">
        <v>135.91759999999999</v>
      </c>
      <c r="L29" s="122">
        <v>136.06739999999999</v>
      </c>
      <c r="M29" s="122">
        <v>136.2782</v>
      </c>
      <c r="N29" s="122">
        <v>136.512</v>
      </c>
      <c r="O29" s="122">
        <v>136.6789</v>
      </c>
      <c r="P29" s="122">
        <v>138.01320000000001</v>
      </c>
      <c r="Q29" s="122">
        <v>141.92840000000001</v>
      </c>
      <c r="R29" s="122">
        <v>141.96619999999999</v>
      </c>
      <c r="S29" s="122">
        <v>141.99719999999999</v>
      </c>
      <c r="T29" s="122">
        <v>142.0719</v>
      </c>
      <c r="U29" s="122">
        <v>142.00899999999999</v>
      </c>
      <c r="V29" s="122">
        <v>142.41239999999999</v>
      </c>
      <c r="W29" s="122">
        <v>142.036</v>
      </c>
      <c r="X29" s="122">
        <v>142.1206</v>
      </c>
      <c r="Y29" s="122">
        <v>142.20269999999999</v>
      </c>
      <c r="Z29" s="122">
        <v>142.2388</v>
      </c>
      <c r="AA29" s="122">
        <v>141.90280000000001</v>
      </c>
    </row>
    <row r="30" spans="1:27" x14ac:dyDescent="0.25">
      <c r="A30" s="129" t="s">
        <v>78</v>
      </c>
      <c r="B30" s="122">
        <v>0</v>
      </c>
      <c r="C30" s="122">
        <v>0</v>
      </c>
      <c r="D30" s="122">
        <v>146.4349</v>
      </c>
      <c r="E30" s="122">
        <v>146.11490000000001</v>
      </c>
      <c r="F30" s="122">
        <v>146.124</v>
      </c>
      <c r="G30" s="122">
        <v>146.11250000000001</v>
      </c>
      <c r="H30" s="122">
        <v>146.11930000000001</v>
      </c>
      <c r="I30" s="122">
        <v>146.12440000000001</v>
      </c>
      <c r="J30" s="122">
        <v>146.16970000000001</v>
      </c>
      <c r="K30" s="122">
        <v>146.19139999999999</v>
      </c>
      <c r="L30" s="122">
        <v>146.21129999999999</v>
      </c>
      <c r="M30" s="122">
        <v>146.24440000000001</v>
      </c>
      <c r="N30" s="122">
        <v>146.28030000000001</v>
      </c>
      <c r="O30" s="122">
        <v>146.3083</v>
      </c>
      <c r="P30" s="122">
        <v>146.3766</v>
      </c>
      <c r="Q30" s="122">
        <v>145.56790000000001</v>
      </c>
      <c r="R30" s="122">
        <v>147.09020000000001</v>
      </c>
      <c r="S30" s="122">
        <v>145.8905</v>
      </c>
      <c r="T30" s="122">
        <v>146.14230000000001</v>
      </c>
      <c r="U30" s="122">
        <v>146.32210000000001</v>
      </c>
      <c r="V30" s="122">
        <v>146.49950000000001</v>
      </c>
      <c r="W30" s="122">
        <v>146.6447</v>
      </c>
      <c r="X30" s="122">
        <v>146.17339999999999</v>
      </c>
      <c r="Y30" s="122">
        <v>146.34880000000001</v>
      </c>
      <c r="Z30" s="122">
        <v>146.50640000000001</v>
      </c>
      <c r="AA30" s="122">
        <v>146.64160000000001</v>
      </c>
    </row>
    <row r="31" spans="1:27" x14ac:dyDescent="0.25">
      <c r="A31" s="129" t="s">
        <v>77</v>
      </c>
      <c r="B31" s="122">
        <v>0</v>
      </c>
      <c r="C31" s="122">
        <v>0</v>
      </c>
      <c r="D31" s="122">
        <v>92.196569999999994</v>
      </c>
      <c r="E31" s="122">
        <v>88.524159999999995</v>
      </c>
      <c r="F31" s="122">
        <v>88.494960000000006</v>
      </c>
      <c r="G31" s="122">
        <v>88.349559999999997</v>
      </c>
      <c r="H31" s="122">
        <v>88.738500000000002</v>
      </c>
      <c r="I31" s="122">
        <v>133.65090000000001</v>
      </c>
      <c r="J31" s="122">
        <v>133.3947</v>
      </c>
      <c r="K31" s="122">
        <v>133.58449999999999</v>
      </c>
      <c r="L31" s="122">
        <v>133.66839999999999</v>
      </c>
      <c r="M31" s="122">
        <v>133.76249999999999</v>
      </c>
      <c r="N31" s="122">
        <v>134.3963</v>
      </c>
      <c r="O31" s="122">
        <v>134.14070000000001</v>
      </c>
      <c r="P31" s="122">
        <v>134.5924</v>
      </c>
      <c r="Q31" s="122">
        <v>138.9511</v>
      </c>
      <c r="R31" s="122">
        <v>139.05969999999999</v>
      </c>
      <c r="S31" s="122">
        <v>138.99590000000001</v>
      </c>
      <c r="T31" s="122">
        <v>139.29499999999999</v>
      </c>
      <c r="U31" s="122">
        <v>139.6352</v>
      </c>
      <c r="V31" s="122">
        <v>139.1114</v>
      </c>
      <c r="W31" s="122">
        <v>139.2689</v>
      </c>
      <c r="X31" s="122">
        <v>139.9024</v>
      </c>
      <c r="Y31" s="122">
        <v>140.0361</v>
      </c>
      <c r="Z31" s="122">
        <v>140.21080000000001</v>
      </c>
      <c r="AA31" s="122">
        <v>139.89959999999999</v>
      </c>
    </row>
    <row r="32" spans="1:27" x14ac:dyDescent="0.25">
      <c r="A32" s="129" t="s">
        <v>76</v>
      </c>
      <c r="B32" s="122">
        <v>0</v>
      </c>
      <c r="C32" s="122">
        <v>0</v>
      </c>
      <c r="D32" s="122">
        <v>43.571109999999997</v>
      </c>
      <c r="E32" s="122">
        <v>46.568739999999998</v>
      </c>
      <c r="F32" s="122">
        <v>47.238030000000002</v>
      </c>
      <c r="G32" s="122">
        <v>47.615789999999997</v>
      </c>
      <c r="H32" s="122">
        <v>50.379089999999998</v>
      </c>
      <c r="I32" s="122">
        <v>90.909049999999993</v>
      </c>
      <c r="J32" s="122">
        <v>97.473529999999997</v>
      </c>
      <c r="K32" s="122">
        <v>102.2037</v>
      </c>
      <c r="L32" s="122">
        <v>110.1463</v>
      </c>
      <c r="M32" s="122">
        <v>113.122</v>
      </c>
      <c r="N32" s="122">
        <v>116.7483</v>
      </c>
      <c r="O32" s="122">
        <v>118.28579999999999</v>
      </c>
      <c r="P32" s="122">
        <v>132.35419999999999</v>
      </c>
      <c r="Q32" s="122">
        <v>120.8811</v>
      </c>
      <c r="R32" s="122">
        <v>126.40689999999999</v>
      </c>
      <c r="S32" s="122">
        <v>130.5574</v>
      </c>
      <c r="T32" s="122">
        <v>141.5367</v>
      </c>
      <c r="U32" s="122">
        <v>145.85120000000001</v>
      </c>
      <c r="V32" s="122">
        <v>136.45349999999999</v>
      </c>
      <c r="W32" s="122">
        <v>145.4239</v>
      </c>
      <c r="X32" s="122">
        <v>146.2089</v>
      </c>
      <c r="Y32" s="122">
        <v>146.5087</v>
      </c>
      <c r="Z32" s="122">
        <v>146.77189999999999</v>
      </c>
      <c r="AA32" s="122">
        <v>146.8252</v>
      </c>
    </row>
    <row r="33" spans="1:27" x14ac:dyDescent="0.25">
      <c r="B33" s="123">
        <f t="shared" ref="B33:AA33" si="1">SUM(B21:B32)</f>
        <v>0</v>
      </c>
      <c r="C33" s="123">
        <f t="shared" si="1"/>
        <v>0</v>
      </c>
      <c r="D33" s="123">
        <f t="shared" si="1"/>
        <v>282.20257999999995</v>
      </c>
      <c r="E33" s="123">
        <f t="shared" si="1"/>
        <v>1287.9042599999998</v>
      </c>
      <c r="F33" s="123">
        <f t="shared" si="1"/>
        <v>1289.4773799999998</v>
      </c>
      <c r="G33" s="123">
        <f t="shared" si="1"/>
        <v>1281.4472499999999</v>
      </c>
      <c r="H33" s="123">
        <f t="shared" si="1"/>
        <v>1307.4509499999999</v>
      </c>
      <c r="I33" s="123">
        <f t="shared" si="1"/>
        <v>1391.5309400000001</v>
      </c>
      <c r="J33" s="123">
        <f t="shared" si="1"/>
        <v>1528.69885</v>
      </c>
      <c r="K33" s="123">
        <f t="shared" si="1"/>
        <v>1540.6187899999998</v>
      </c>
      <c r="L33" s="123">
        <f t="shared" si="1"/>
        <v>1583.3292200000001</v>
      </c>
      <c r="M33" s="123">
        <f t="shared" si="1"/>
        <v>1583.2193400000001</v>
      </c>
      <c r="N33" s="123">
        <f t="shared" si="1"/>
        <v>1597.5001</v>
      </c>
      <c r="O33" s="123">
        <f t="shared" si="1"/>
        <v>1597.5271599999996</v>
      </c>
      <c r="P33" s="123">
        <f t="shared" si="1"/>
        <v>1653.1442000000002</v>
      </c>
      <c r="Q33" s="123">
        <f t="shared" si="1"/>
        <v>1607.6626000000001</v>
      </c>
      <c r="R33" s="123">
        <f t="shared" si="1"/>
        <v>1624.7780900000002</v>
      </c>
      <c r="S33" s="123">
        <f t="shared" si="1"/>
        <v>1640.52838</v>
      </c>
      <c r="T33" s="123">
        <f t="shared" si="1"/>
        <v>1672.42074</v>
      </c>
      <c r="U33" s="123">
        <f t="shared" si="1"/>
        <v>1709.7022000000002</v>
      </c>
      <c r="V33" s="123">
        <f t="shared" si="1"/>
        <v>1664.0220999999999</v>
      </c>
      <c r="W33" s="123">
        <f t="shared" si="1"/>
        <v>1705.9261000000001</v>
      </c>
      <c r="X33" s="123">
        <f t="shared" si="1"/>
        <v>1708.8348000000001</v>
      </c>
      <c r="Y33" s="123">
        <f t="shared" si="1"/>
        <v>1716.6574000000001</v>
      </c>
      <c r="Z33" s="123">
        <f t="shared" si="1"/>
        <v>1723.9639999999999</v>
      </c>
      <c r="AA33" s="123">
        <f t="shared" si="1"/>
        <v>1732.0450999999998</v>
      </c>
    </row>
    <row r="35" spans="1:27" x14ac:dyDescent="0.25">
      <c r="A35" s="121" t="s">
        <v>95</v>
      </c>
      <c r="B35" s="123">
        <f t="shared" ref="B35:AA35" si="2">+B33+B16</f>
        <v>0</v>
      </c>
      <c r="C35" s="123">
        <f t="shared" si="2"/>
        <v>0</v>
      </c>
      <c r="D35" s="123">
        <f t="shared" si="2"/>
        <v>1000.663006</v>
      </c>
      <c r="E35" s="123">
        <f t="shared" si="2"/>
        <v>1833.8914199999999</v>
      </c>
      <c r="F35" s="123">
        <f t="shared" si="2"/>
        <v>1828.7637939999997</v>
      </c>
      <c r="G35" s="123">
        <f t="shared" si="2"/>
        <v>1812.133204</v>
      </c>
      <c r="H35" s="123">
        <f t="shared" si="2"/>
        <v>1835.8278789999999</v>
      </c>
      <c r="I35" s="123">
        <f t="shared" si="2"/>
        <v>1875.7181180000002</v>
      </c>
      <c r="J35" s="123">
        <f t="shared" si="2"/>
        <v>2036.982133</v>
      </c>
      <c r="K35" s="123">
        <f t="shared" si="2"/>
        <v>2049.2510939999997</v>
      </c>
      <c r="L35" s="123">
        <f t="shared" si="2"/>
        <v>2121.5003400000001</v>
      </c>
      <c r="M35" s="123">
        <f t="shared" si="2"/>
        <v>2131.4784800000002</v>
      </c>
      <c r="N35" s="123">
        <f t="shared" si="2"/>
        <v>2156.4587999999999</v>
      </c>
      <c r="O35" s="123">
        <f t="shared" si="2"/>
        <v>2148.511528</v>
      </c>
      <c r="P35" s="123">
        <f t="shared" si="2"/>
        <v>2258.8966100000002</v>
      </c>
      <c r="Q35" s="123">
        <f t="shared" si="2"/>
        <v>2248.4352200000003</v>
      </c>
      <c r="R35" s="123">
        <f t="shared" si="2"/>
        <v>2268.4301000000005</v>
      </c>
      <c r="S35" s="123">
        <f t="shared" si="2"/>
        <v>2286.0032999999999</v>
      </c>
      <c r="T35" s="123">
        <f t="shared" si="2"/>
        <v>2364.0928700000004</v>
      </c>
      <c r="U35" s="123">
        <f t="shared" si="2"/>
        <v>2433.1881200000003</v>
      </c>
      <c r="V35" s="123">
        <f t="shared" si="2"/>
        <v>2346.2169199999998</v>
      </c>
      <c r="W35" s="123">
        <f t="shared" si="2"/>
        <v>2426.1788000000001</v>
      </c>
      <c r="X35" s="123">
        <f t="shared" si="2"/>
        <v>2443.5361600000001</v>
      </c>
      <c r="Y35" s="123">
        <f t="shared" si="2"/>
        <v>2456.8781399999998</v>
      </c>
      <c r="Z35" s="123">
        <f t="shared" si="2"/>
        <v>2530.03161</v>
      </c>
      <c r="AA35" s="123">
        <f t="shared" si="2"/>
        <v>2565.4878899999999</v>
      </c>
    </row>
    <row r="36" spans="1:27" x14ac:dyDescent="0.25">
      <c r="D36" s="122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</row>
    <row r="38" spans="1:27" x14ac:dyDescent="0.25">
      <c r="A38" s="121" t="s">
        <v>66</v>
      </c>
    </row>
    <row r="39" spans="1:27" x14ac:dyDescent="0.25">
      <c r="A39" s="121" t="s">
        <v>96</v>
      </c>
    </row>
    <row r="40" spans="1:27" x14ac:dyDescent="0.25">
      <c r="A40" s="121" t="s">
        <v>88</v>
      </c>
      <c r="B40" s="121">
        <v>2015</v>
      </c>
      <c r="C40" s="121">
        <v>2016</v>
      </c>
      <c r="D40" s="121">
        <v>2017</v>
      </c>
      <c r="E40" s="121">
        <v>2018</v>
      </c>
      <c r="F40" s="121">
        <v>2019</v>
      </c>
      <c r="G40" s="121">
        <v>2020</v>
      </c>
      <c r="H40" s="121">
        <v>2021</v>
      </c>
      <c r="I40" s="121">
        <v>2022</v>
      </c>
      <c r="J40" s="121">
        <v>2023</v>
      </c>
      <c r="K40" s="121">
        <v>2024</v>
      </c>
      <c r="L40" s="121">
        <v>2025</v>
      </c>
      <c r="M40" s="121">
        <v>2026</v>
      </c>
      <c r="N40" s="121">
        <v>2027</v>
      </c>
      <c r="O40" s="121">
        <v>2028</v>
      </c>
      <c r="P40" s="121">
        <v>2029</v>
      </c>
      <c r="Q40" s="121">
        <v>2030</v>
      </c>
      <c r="R40" s="121">
        <v>2031</v>
      </c>
      <c r="S40" s="121">
        <v>2032</v>
      </c>
      <c r="T40" s="121">
        <v>2033</v>
      </c>
      <c r="U40" s="121">
        <v>2034</v>
      </c>
      <c r="V40" s="121">
        <v>2035</v>
      </c>
      <c r="W40" s="121">
        <v>2036</v>
      </c>
      <c r="X40" s="121">
        <v>2037</v>
      </c>
      <c r="Y40" s="121">
        <v>2038</v>
      </c>
      <c r="Z40" s="121">
        <v>2039</v>
      </c>
      <c r="AA40" s="121">
        <v>2040</v>
      </c>
    </row>
    <row r="41" spans="1:27" x14ac:dyDescent="0.25">
      <c r="A41" s="129" t="s">
        <v>87</v>
      </c>
      <c r="B41" s="125">
        <v>0</v>
      </c>
      <c r="C41" s="125">
        <v>0</v>
      </c>
      <c r="D41" s="125">
        <v>1782.5650000000001</v>
      </c>
      <c r="E41" s="125">
        <v>2226.739</v>
      </c>
      <c r="F41" s="125">
        <v>2534.1149999999998</v>
      </c>
      <c r="G41" s="125">
        <v>2690.2109999999998</v>
      </c>
      <c r="H41" s="125">
        <v>2918.3589999999999</v>
      </c>
      <c r="I41" s="125">
        <v>3120.4580000000001</v>
      </c>
      <c r="J41" s="125">
        <v>6640.9480000000003</v>
      </c>
      <c r="K41" s="125">
        <v>7171.8109999999997</v>
      </c>
      <c r="L41" s="125">
        <v>9296.741</v>
      </c>
      <c r="M41" s="125">
        <v>8455.1239999999998</v>
      </c>
      <c r="N41" s="125">
        <v>9041.9169999999995</v>
      </c>
      <c r="O41" s="125">
        <v>9278.3330000000005</v>
      </c>
      <c r="P41" s="125">
        <v>13049.35</v>
      </c>
      <c r="Q41" s="125">
        <v>9445.366</v>
      </c>
      <c r="R41" s="125">
        <v>10243.049999999999</v>
      </c>
      <c r="S41" s="125">
        <v>10962.54</v>
      </c>
      <c r="T41" s="125">
        <v>12600.55</v>
      </c>
      <c r="U41" s="125">
        <v>18577.09</v>
      </c>
      <c r="V41" s="125">
        <v>14855.58</v>
      </c>
      <c r="W41" s="125">
        <v>17281.14</v>
      </c>
      <c r="X41" s="125">
        <v>19228.7</v>
      </c>
      <c r="Y41" s="125">
        <v>20901.12</v>
      </c>
      <c r="Z41" s="125">
        <v>23475.17</v>
      </c>
      <c r="AA41" s="125">
        <v>26175.54</v>
      </c>
    </row>
    <row r="42" spans="1:27" x14ac:dyDescent="0.25">
      <c r="A42" s="129" t="s">
        <v>86</v>
      </c>
      <c r="B42" s="125">
        <v>0</v>
      </c>
      <c r="C42" s="125">
        <v>0</v>
      </c>
      <c r="D42" s="125">
        <v>3748.5279999999998</v>
      </c>
      <c r="E42" s="125">
        <v>5064.6409999999996</v>
      </c>
      <c r="F42" s="125">
        <v>5832.2950000000001</v>
      </c>
      <c r="G42" s="125">
        <v>4481.1360000000004</v>
      </c>
      <c r="H42" s="125">
        <v>6415.8829999999998</v>
      </c>
      <c r="I42" s="125">
        <v>6571.1940000000004</v>
      </c>
      <c r="J42" s="125">
        <v>9656.2340000000004</v>
      </c>
      <c r="K42" s="125">
        <v>9078.6170000000002</v>
      </c>
      <c r="L42" s="125">
        <v>11257.12</v>
      </c>
      <c r="M42" s="125">
        <v>11798.75</v>
      </c>
      <c r="N42" s="125">
        <v>12456.6</v>
      </c>
      <c r="O42" s="125">
        <v>11041.7</v>
      </c>
      <c r="P42" s="125">
        <v>14756.14</v>
      </c>
      <c r="Q42" s="125">
        <v>15842.58</v>
      </c>
      <c r="R42" s="125">
        <v>16831.400000000001</v>
      </c>
      <c r="S42" s="125">
        <v>16133.28</v>
      </c>
      <c r="T42" s="125">
        <v>19055.46</v>
      </c>
      <c r="U42" s="125">
        <v>19764.37</v>
      </c>
      <c r="V42" s="125">
        <v>19386.71</v>
      </c>
      <c r="W42" s="125">
        <v>20064.669999999998</v>
      </c>
      <c r="X42" s="125">
        <v>21246.48</v>
      </c>
      <c r="Y42" s="125">
        <v>21547.19</v>
      </c>
      <c r="Z42" s="125">
        <v>22254.86</v>
      </c>
      <c r="AA42" s="125">
        <v>23704.77</v>
      </c>
    </row>
    <row r="43" spans="1:27" x14ac:dyDescent="0.25">
      <c r="A43" s="129" t="s">
        <v>85</v>
      </c>
      <c r="B43" s="125">
        <v>0</v>
      </c>
      <c r="C43" s="125">
        <v>0</v>
      </c>
      <c r="D43" s="125">
        <v>3960.9490000000001</v>
      </c>
      <c r="E43" s="125">
        <v>8537.3119999999999</v>
      </c>
      <c r="F43" s="125">
        <v>8754.4150000000009</v>
      </c>
      <c r="G43" s="125">
        <v>9158.3970000000008</v>
      </c>
      <c r="H43" s="125">
        <v>9391.7710000000006</v>
      </c>
      <c r="I43" s="125">
        <v>8649.5329999999994</v>
      </c>
      <c r="J43" s="125">
        <v>12077.02</v>
      </c>
      <c r="K43" s="125">
        <v>12486.54</v>
      </c>
      <c r="L43" s="125">
        <v>12907.47</v>
      </c>
      <c r="M43" s="125">
        <v>13191.05</v>
      </c>
      <c r="N43" s="125">
        <v>13484.57</v>
      </c>
      <c r="O43" s="125">
        <v>13771.36</v>
      </c>
      <c r="P43" s="125">
        <v>14189.62</v>
      </c>
      <c r="Q43" s="125">
        <v>14695.71</v>
      </c>
      <c r="R43" s="125">
        <v>14991.17</v>
      </c>
      <c r="S43" s="125">
        <v>15292.64</v>
      </c>
      <c r="T43" s="125">
        <v>15607.9</v>
      </c>
      <c r="U43" s="125">
        <v>15928.37</v>
      </c>
      <c r="V43" s="125">
        <v>16228.42</v>
      </c>
      <c r="W43" s="125">
        <v>16561.34</v>
      </c>
      <c r="X43" s="125">
        <v>16898.53</v>
      </c>
      <c r="Y43" s="125">
        <v>17238.96</v>
      </c>
      <c r="Z43" s="125">
        <v>17586.439999999999</v>
      </c>
      <c r="AA43" s="125">
        <v>17942.240000000002</v>
      </c>
    </row>
    <row r="44" spans="1:27" x14ac:dyDescent="0.25">
      <c r="A44" s="129" t="s">
        <v>84</v>
      </c>
      <c r="B44" s="125">
        <v>0</v>
      </c>
      <c r="C44" s="125">
        <v>0</v>
      </c>
      <c r="D44" s="125">
        <v>3471.4969999999998</v>
      </c>
      <c r="E44" s="125">
        <v>9339.8909999999996</v>
      </c>
      <c r="F44" s="125">
        <v>9619.5879999999997</v>
      </c>
      <c r="G44" s="125">
        <v>10049.08</v>
      </c>
      <c r="H44" s="125">
        <v>10378.85</v>
      </c>
      <c r="I44" s="125">
        <v>10897.64</v>
      </c>
      <c r="J44" s="125">
        <v>11112.04</v>
      </c>
      <c r="K44" s="125">
        <v>11345.96</v>
      </c>
      <c r="L44" s="125">
        <v>11580.3</v>
      </c>
      <c r="M44" s="125">
        <v>11818.49</v>
      </c>
      <c r="N44" s="125">
        <v>12062.15</v>
      </c>
      <c r="O44" s="125">
        <v>12314.53</v>
      </c>
      <c r="P44" s="125">
        <v>12572.65</v>
      </c>
      <c r="Q44" s="125">
        <v>12681.33</v>
      </c>
      <c r="R44" s="125">
        <v>12955.88</v>
      </c>
      <c r="S44" s="125">
        <v>13233.24</v>
      </c>
      <c r="T44" s="125">
        <v>13544.87</v>
      </c>
      <c r="U44" s="125">
        <v>13870.47</v>
      </c>
      <c r="V44" s="125">
        <v>14360.45</v>
      </c>
      <c r="W44" s="125">
        <v>14572.41</v>
      </c>
      <c r="X44" s="125">
        <v>14724.87</v>
      </c>
      <c r="Y44" s="125">
        <v>15054.79</v>
      </c>
      <c r="Z44" s="125">
        <v>15394.1</v>
      </c>
      <c r="AA44" s="125">
        <v>15853.78</v>
      </c>
    </row>
    <row r="45" spans="1:27" x14ac:dyDescent="0.25">
      <c r="A45" s="129" t="s">
        <v>83</v>
      </c>
      <c r="B45" s="125">
        <v>0</v>
      </c>
      <c r="C45" s="125">
        <v>0</v>
      </c>
      <c r="D45" s="125">
        <v>3571.4479999999999</v>
      </c>
      <c r="E45" s="125">
        <v>9841.9490000000005</v>
      </c>
      <c r="F45" s="125">
        <v>10173.629999999999</v>
      </c>
      <c r="G45" s="125">
        <v>10734.24</v>
      </c>
      <c r="H45" s="125">
        <v>10697.93</v>
      </c>
      <c r="I45" s="125">
        <v>9748.1939999999995</v>
      </c>
      <c r="J45" s="125">
        <v>10218.209999999999</v>
      </c>
      <c r="K45" s="125">
        <v>10242.549999999999</v>
      </c>
      <c r="L45" s="125">
        <v>11093.55</v>
      </c>
      <c r="M45" s="125">
        <v>11655.59</v>
      </c>
      <c r="N45" s="125">
        <v>12160.24</v>
      </c>
      <c r="O45" s="125">
        <v>12839.89</v>
      </c>
      <c r="P45" s="125">
        <v>13959.85</v>
      </c>
      <c r="Q45" s="125">
        <v>14408.53</v>
      </c>
      <c r="R45" s="125">
        <v>13599.72</v>
      </c>
      <c r="S45" s="125">
        <v>14668.21</v>
      </c>
      <c r="T45" s="125">
        <v>15386.02</v>
      </c>
      <c r="U45" s="125">
        <v>15520.36</v>
      </c>
      <c r="V45" s="125">
        <v>15902.24</v>
      </c>
      <c r="W45" s="125">
        <v>16321.8</v>
      </c>
      <c r="X45" s="125">
        <v>16538.669999999998</v>
      </c>
      <c r="Y45" s="125">
        <v>16886.240000000002</v>
      </c>
      <c r="Z45" s="125">
        <v>17241.87</v>
      </c>
      <c r="AA45" s="125">
        <v>17603.25</v>
      </c>
    </row>
    <row r="46" spans="1:27" x14ac:dyDescent="0.25">
      <c r="A46" s="129" t="s">
        <v>82</v>
      </c>
      <c r="B46" s="125">
        <v>0</v>
      </c>
      <c r="C46" s="125">
        <v>0</v>
      </c>
      <c r="D46" s="125">
        <v>3766.183</v>
      </c>
      <c r="E46" s="125">
        <v>7844.4210000000003</v>
      </c>
      <c r="F46" s="125">
        <v>8122.91</v>
      </c>
      <c r="G46" s="125">
        <v>8700.2459999999992</v>
      </c>
      <c r="H46" s="125">
        <v>8988.15</v>
      </c>
      <c r="I46" s="125">
        <v>9392.4950000000008</v>
      </c>
      <c r="J46" s="125">
        <v>9610.9310000000005</v>
      </c>
      <c r="K46" s="125">
        <v>9815.8189999999995</v>
      </c>
      <c r="L46" s="125">
        <v>9993.6610000000001</v>
      </c>
      <c r="M46" s="125">
        <v>10242.06</v>
      </c>
      <c r="N46" s="125">
        <v>10454.379999999999</v>
      </c>
      <c r="O46" s="125">
        <v>10675.96</v>
      </c>
      <c r="P46" s="125">
        <v>11838.27</v>
      </c>
      <c r="Q46" s="125">
        <v>11413.46</v>
      </c>
      <c r="R46" s="125">
        <v>11653.38</v>
      </c>
      <c r="S46" s="125">
        <v>12368.23</v>
      </c>
      <c r="T46" s="125">
        <v>13220.53</v>
      </c>
      <c r="U46" s="125">
        <v>15299.8</v>
      </c>
      <c r="V46" s="125">
        <v>12685.98</v>
      </c>
      <c r="W46" s="125">
        <v>16223.33</v>
      </c>
      <c r="X46" s="125">
        <v>16626.580000000002</v>
      </c>
      <c r="Y46" s="125">
        <v>16984.38</v>
      </c>
      <c r="Z46" s="125">
        <v>17368.02</v>
      </c>
      <c r="AA46" s="125">
        <v>17632.82</v>
      </c>
    </row>
    <row r="47" spans="1:27" x14ac:dyDescent="0.25">
      <c r="A47" s="129" t="s">
        <v>81</v>
      </c>
      <c r="B47" s="125">
        <v>0</v>
      </c>
      <c r="C47" s="125">
        <v>0</v>
      </c>
      <c r="D47" s="125">
        <v>4413.09</v>
      </c>
      <c r="E47" s="125">
        <v>6594.8919999999998</v>
      </c>
      <c r="F47" s="125">
        <v>6650.0110000000004</v>
      </c>
      <c r="G47" s="125">
        <v>7478.433</v>
      </c>
      <c r="H47" s="125">
        <v>8122.1549999999997</v>
      </c>
      <c r="I47" s="125">
        <v>8398.9240000000009</v>
      </c>
      <c r="J47" s="125">
        <v>9142.2430000000004</v>
      </c>
      <c r="K47" s="125">
        <v>9999.1090000000004</v>
      </c>
      <c r="L47" s="125">
        <v>10879.46</v>
      </c>
      <c r="M47" s="125">
        <v>11340.17</v>
      </c>
      <c r="N47" s="125">
        <v>11954.77</v>
      </c>
      <c r="O47" s="125">
        <v>12161.71</v>
      </c>
      <c r="P47" s="125">
        <v>12810.4</v>
      </c>
      <c r="Q47" s="125">
        <v>10899.09</v>
      </c>
      <c r="R47" s="125">
        <v>11564.27</v>
      </c>
      <c r="S47" s="125">
        <v>12369.6</v>
      </c>
      <c r="T47" s="125">
        <v>14138.53</v>
      </c>
      <c r="U47" s="125">
        <v>14420.76</v>
      </c>
      <c r="V47" s="125">
        <v>12815.19</v>
      </c>
      <c r="W47" s="125">
        <v>15000.36</v>
      </c>
      <c r="X47" s="125">
        <v>15299.17</v>
      </c>
      <c r="Y47" s="125">
        <v>15598.39</v>
      </c>
      <c r="Z47" s="125">
        <v>20373.39</v>
      </c>
      <c r="AA47" s="125">
        <v>20823.77</v>
      </c>
    </row>
    <row r="48" spans="1:27" x14ac:dyDescent="0.25">
      <c r="A48" s="129" t="s">
        <v>80</v>
      </c>
      <c r="B48" s="125">
        <v>0</v>
      </c>
      <c r="C48" s="125">
        <v>0</v>
      </c>
      <c r="D48" s="125">
        <v>4201.2619999999997</v>
      </c>
      <c r="E48" s="125">
        <v>11331.52</v>
      </c>
      <c r="F48" s="125">
        <v>11617.54</v>
      </c>
      <c r="G48" s="125">
        <v>12045.37</v>
      </c>
      <c r="H48" s="125">
        <v>12305.05</v>
      </c>
      <c r="I48" s="125">
        <v>12714.84</v>
      </c>
      <c r="J48" s="125">
        <v>13014.71</v>
      </c>
      <c r="K48" s="125">
        <v>13252.62</v>
      </c>
      <c r="L48" s="125">
        <v>13528.56</v>
      </c>
      <c r="M48" s="125">
        <v>13806.98</v>
      </c>
      <c r="N48" s="125">
        <v>14117.97</v>
      </c>
      <c r="O48" s="125">
        <v>14397.1</v>
      </c>
      <c r="P48" s="125">
        <v>14244.43</v>
      </c>
      <c r="Q48" s="125">
        <v>15064.24</v>
      </c>
      <c r="R48" s="125">
        <v>15368.64</v>
      </c>
      <c r="S48" s="125">
        <v>15686.13</v>
      </c>
      <c r="T48" s="125">
        <v>16012.52</v>
      </c>
      <c r="U48" s="125">
        <v>16327.68</v>
      </c>
      <c r="V48" s="125">
        <v>16619.400000000001</v>
      </c>
      <c r="W48" s="125">
        <v>16973.810000000001</v>
      </c>
      <c r="X48" s="125">
        <v>17314.599999999999</v>
      </c>
      <c r="Y48" s="125">
        <v>17660.61</v>
      </c>
      <c r="Z48" s="125">
        <v>18015.439999999999</v>
      </c>
      <c r="AA48" s="125">
        <v>18370.22</v>
      </c>
    </row>
    <row r="49" spans="1:27" x14ac:dyDescent="0.25">
      <c r="A49" s="129" t="s">
        <v>79</v>
      </c>
      <c r="B49" s="125">
        <v>0</v>
      </c>
      <c r="C49" s="125">
        <v>0</v>
      </c>
      <c r="D49" s="125">
        <v>3515.1729999999998</v>
      </c>
      <c r="E49" s="125">
        <v>9444.3950000000004</v>
      </c>
      <c r="F49" s="125">
        <v>8994.0730000000003</v>
      </c>
      <c r="G49" s="125">
        <v>9343.7450000000008</v>
      </c>
      <c r="H49" s="125">
        <v>9589.48</v>
      </c>
      <c r="I49" s="125">
        <v>9988.52</v>
      </c>
      <c r="J49" s="125">
        <v>10205.35</v>
      </c>
      <c r="K49" s="125">
        <v>10426.93</v>
      </c>
      <c r="L49" s="125">
        <v>10648.49</v>
      </c>
      <c r="M49" s="125">
        <v>10881.92</v>
      </c>
      <c r="N49" s="125">
        <v>11124.37</v>
      </c>
      <c r="O49" s="125">
        <v>11370.26</v>
      </c>
      <c r="P49" s="125">
        <v>11728.7</v>
      </c>
      <c r="Q49" s="125">
        <v>12801.64</v>
      </c>
      <c r="R49" s="125">
        <v>13086.45</v>
      </c>
      <c r="S49" s="125">
        <v>13371.68</v>
      </c>
      <c r="T49" s="125">
        <v>13691.48</v>
      </c>
      <c r="U49" s="125">
        <v>13924.28</v>
      </c>
      <c r="V49" s="125">
        <v>14455.13</v>
      </c>
      <c r="W49" s="125">
        <v>14543.92</v>
      </c>
      <c r="X49" s="125">
        <v>14883.84</v>
      </c>
      <c r="Y49" s="125">
        <v>15226.58</v>
      </c>
      <c r="Z49" s="125">
        <v>15575.86</v>
      </c>
      <c r="AA49" s="125">
        <v>15656.85</v>
      </c>
    </row>
    <row r="50" spans="1:27" x14ac:dyDescent="0.25">
      <c r="A50" s="129" t="s">
        <v>78</v>
      </c>
      <c r="B50" s="125">
        <v>0</v>
      </c>
      <c r="C50" s="125">
        <v>0</v>
      </c>
      <c r="D50" s="125">
        <v>9186.5480000000007</v>
      </c>
      <c r="E50" s="125">
        <v>9363.8209999999999</v>
      </c>
      <c r="F50" s="125">
        <v>9636.9549999999999</v>
      </c>
      <c r="G50" s="125">
        <v>10044.43</v>
      </c>
      <c r="H50" s="125">
        <v>10307.65</v>
      </c>
      <c r="I50" s="125">
        <v>10754.15</v>
      </c>
      <c r="J50" s="125">
        <v>10931.16</v>
      </c>
      <c r="K50" s="125">
        <v>11155.08</v>
      </c>
      <c r="L50" s="125">
        <v>11381.88</v>
      </c>
      <c r="M50" s="125">
        <v>11616.2</v>
      </c>
      <c r="N50" s="125">
        <v>11855.85</v>
      </c>
      <c r="O50" s="125">
        <v>12099.06</v>
      </c>
      <c r="P50" s="125">
        <v>12357.7</v>
      </c>
      <c r="Q50" s="125">
        <v>12460.51</v>
      </c>
      <c r="R50" s="125">
        <v>13097.01</v>
      </c>
      <c r="S50" s="125">
        <v>13005</v>
      </c>
      <c r="T50" s="125">
        <v>13314.64</v>
      </c>
      <c r="U50" s="125">
        <v>13629.45</v>
      </c>
      <c r="V50" s="125">
        <v>13949.45</v>
      </c>
      <c r="W50" s="125">
        <v>14276.96</v>
      </c>
      <c r="X50" s="125">
        <v>14425.88</v>
      </c>
      <c r="Y50" s="125">
        <v>14763.3</v>
      </c>
      <c r="Z50" s="125">
        <v>15108.86</v>
      </c>
      <c r="AA50" s="125">
        <v>15464.72</v>
      </c>
    </row>
    <row r="51" spans="1:27" x14ac:dyDescent="0.25">
      <c r="A51" s="129" t="s">
        <v>77</v>
      </c>
      <c r="B51" s="125">
        <v>0</v>
      </c>
      <c r="C51" s="125">
        <v>0</v>
      </c>
      <c r="D51" s="125">
        <v>7550.549</v>
      </c>
      <c r="E51" s="125">
        <v>7134.66</v>
      </c>
      <c r="F51" s="125">
        <v>7224.1049999999996</v>
      </c>
      <c r="G51" s="125">
        <v>7278.0020000000004</v>
      </c>
      <c r="H51" s="125">
        <v>7448.1580000000004</v>
      </c>
      <c r="I51" s="125">
        <v>10000.89</v>
      </c>
      <c r="J51" s="125">
        <v>10416.34</v>
      </c>
      <c r="K51" s="125">
        <v>10755.98</v>
      </c>
      <c r="L51" s="125">
        <v>11249.59</v>
      </c>
      <c r="M51" s="125">
        <v>11553.17</v>
      </c>
      <c r="N51" s="125">
        <v>11945.48</v>
      </c>
      <c r="O51" s="125">
        <v>12208.3</v>
      </c>
      <c r="P51" s="125">
        <v>12713.28</v>
      </c>
      <c r="Q51" s="125">
        <v>13447.16</v>
      </c>
      <c r="R51" s="125">
        <v>13732.34</v>
      </c>
      <c r="S51" s="125">
        <v>13995.43</v>
      </c>
      <c r="T51" s="125">
        <v>14326.84</v>
      </c>
      <c r="U51" s="125">
        <v>14673.72</v>
      </c>
      <c r="V51" s="125">
        <v>14872.81</v>
      </c>
      <c r="W51" s="125">
        <v>15215.85</v>
      </c>
      <c r="X51" s="125">
        <v>15710.03</v>
      </c>
      <c r="Y51" s="125">
        <v>16060.06</v>
      </c>
      <c r="Z51" s="125">
        <v>16422.830000000002</v>
      </c>
      <c r="AA51" s="125">
        <v>16665.650000000001</v>
      </c>
    </row>
    <row r="52" spans="1:27" x14ac:dyDescent="0.25">
      <c r="A52" s="129" t="s">
        <v>76</v>
      </c>
      <c r="B52" s="125">
        <v>0</v>
      </c>
      <c r="C52" s="125">
        <v>0</v>
      </c>
      <c r="D52" s="125">
        <v>3082.857</v>
      </c>
      <c r="E52" s="125">
        <v>3354.1860000000001</v>
      </c>
      <c r="F52" s="125">
        <v>3530.607</v>
      </c>
      <c r="G52" s="125">
        <v>3787.3719999999998</v>
      </c>
      <c r="H52" s="125">
        <v>4106.9430000000002</v>
      </c>
      <c r="I52" s="125">
        <v>6916.8789999999999</v>
      </c>
      <c r="J52" s="125">
        <v>7613.0119999999997</v>
      </c>
      <c r="K52" s="125">
        <v>8305.0460000000003</v>
      </c>
      <c r="L52" s="125">
        <v>9325.4480000000003</v>
      </c>
      <c r="M52" s="125">
        <v>9805.7749999999996</v>
      </c>
      <c r="N52" s="125">
        <v>10359.94</v>
      </c>
      <c r="O52" s="125">
        <v>10711.63</v>
      </c>
      <c r="P52" s="125">
        <v>12527.45</v>
      </c>
      <c r="Q52" s="125">
        <v>12492.69</v>
      </c>
      <c r="R52" s="125">
        <v>13452.33</v>
      </c>
      <c r="S52" s="125">
        <v>14307.3</v>
      </c>
      <c r="T52" s="125">
        <v>16111.82</v>
      </c>
      <c r="U52" s="125">
        <v>17085.68</v>
      </c>
      <c r="V52" s="125">
        <v>16214.73</v>
      </c>
      <c r="W52" s="125">
        <v>17682.02</v>
      </c>
      <c r="X52" s="125">
        <v>18227.28</v>
      </c>
      <c r="Y52" s="125">
        <v>18876.87</v>
      </c>
      <c r="Z52" s="125">
        <v>21395.08</v>
      </c>
      <c r="AA52" s="125">
        <v>23887.14</v>
      </c>
    </row>
    <row r="53" spans="1:27" x14ac:dyDescent="0.25">
      <c r="A53" s="130" t="s">
        <v>75</v>
      </c>
      <c r="B53" s="126">
        <f t="shared" ref="B53:AA53" si="3">SUM(B41:B52)</f>
        <v>0</v>
      </c>
      <c r="C53" s="126">
        <f t="shared" si="3"/>
        <v>0</v>
      </c>
      <c r="D53" s="126">
        <f t="shared" si="3"/>
        <v>52250.64899999999</v>
      </c>
      <c r="E53" s="126">
        <f t="shared" si="3"/>
        <v>90078.427000000011</v>
      </c>
      <c r="F53" s="126">
        <f t="shared" si="3"/>
        <v>92690.243999999992</v>
      </c>
      <c r="G53" s="126">
        <f t="shared" si="3"/>
        <v>95790.662000000011</v>
      </c>
      <c r="H53" s="126">
        <f t="shared" si="3"/>
        <v>100670.37899999999</v>
      </c>
      <c r="I53" s="126">
        <f t="shared" si="3"/>
        <v>107153.717</v>
      </c>
      <c r="J53" s="126">
        <f t="shared" si="3"/>
        <v>120638.19800000002</v>
      </c>
      <c r="K53" s="126">
        <f t="shared" si="3"/>
        <v>124036.06200000001</v>
      </c>
      <c r="L53" s="126">
        <f t="shared" si="3"/>
        <v>133142.26999999999</v>
      </c>
      <c r="M53" s="126">
        <f t="shared" si="3"/>
        <v>136165.27899999998</v>
      </c>
      <c r="N53" s="126">
        <f t="shared" si="3"/>
        <v>141018.23699999999</v>
      </c>
      <c r="O53" s="126">
        <f t="shared" si="3"/>
        <v>142869.83300000001</v>
      </c>
      <c r="P53" s="126">
        <f t="shared" si="3"/>
        <v>156747.84</v>
      </c>
      <c r="Q53" s="126">
        <f t="shared" si="3"/>
        <v>155652.30599999998</v>
      </c>
      <c r="R53" s="126">
        <f t="shared" si="3"/>
        <v>160575.63999999998</v>
      </c>
      <c r="S53" s="126">
        <f t="shared" si="3"/>
        <v>165393.28</v>
      </c>
      <c r="T53" s="126">
        <f t="shared" si="3"/>
        <v>177011.16</v>
      </c>
      <c r="U53" s="126">
        <f t="shared" si="3"/>
        <v>189022.03</v>
      </c>
      <c r="V53" s="126">
        <f t="shared" si="3"/>
        <v>182346.09000000003</v>
      </c>
      <c r="W53" s="126">
        <f t="shared" si="3"/>
        <v>194717.61000000002</v>
      </c>
      <c r="X53" s="126">
        <f t="shared" si="3"/>
        <v>201124.63</v>
      </c>
      <c r="Y53" s="126">
        <f t="shared" si="3"/>
        <v>206798.48999999996</v>
      </c>
      <c r="Z53" s="126">
        <f t="shared" si="3"/>
        <v>220211.92000000004</v>
      </c>
      <c r="AA53" s="126">
        <f t="shared" si="3"/>
        <v>229780.75</v>
      </c>
    </row>
    <row r="55" spans="1:27" x14ac:dyDescent="0.25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</row>
    <row r="56" spans="1:27" x14ac:dyDescent="0.25">
      <c r="D56" s="125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</row>
  </sheetData>
  <printOptions horizontalCentered="1" verticalCentered="1"/>
  <pageMargins left="0.7" right="0.7" top="0.75" bottom="0.75" header="0.3" footer="0.3"/>
  <pageSetup scale="70" orientation="landscape" r:id="rId1"/>
  <headerFooter>
    <oddFooter>&amp;L&amp;F
&amp;A&amp;R&amp;D
&amp;T</oddFooter>
  </headerFooter>
  <rowBreaks count="1" manualBreakCount="1">
    <brk id="36" min="1" max="26" man="1"/>
  </rowBreaks>
  <colBreaks count="1" manualBreakCount="1">
    <brk id="15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V371"/>
  <sheetViews>
    <sheetView view="pageBreakPreview" zoomScale="60" zoomScaleNormal="100" workbookViewId="0">
      <pane xSplit="1" ySplit="5" topLeftCell="B6" activePane="bottomRight" state="frozen"/>
      <selection activeCell="E355" sqref="E355"/>
      <selection pane="topRight" activeCell="E355" sqref="E355"/>
      <selection pane="bottomLeft" activeCell="E355" sqref="E355"/>
      <selection pane="bottomRight" activeCell="N25" sqref="N25"/>
    </sheetView>
  </sheetViews>
  <sheetFormatPr defaultRowHeight="12.75" x14ac:dyDescent="0.2"/>
  <cols>
    <col min="1" max="1" width="9.140625" style="89"/>
    <col min="2" max="4" width="12.7109375" style="90" customWidth="1"/>
    <col min="5" max="7" width="3.7109375" style="90" customWidth="1"/>
    <col min="8" max="10" width="12.7109375" style="90" customWidth="1"/>
    <col min="11" max="11" width="2.42578125" style="90" customWidth="1"/>
    <col min="12" max="14" width="12.7109375" style="11" customWidth="1"/>
    <col min="15" max="15" width="0" style="91" hidden="1" customWidth="1"/>
    <col min="16" max="257" width="9.140625" style="91"/>
    <col min="258" max="262" width="12.7109375" style="91" customWidth="1"/>
    <col min="263" max="263" width="3.5703125" style="91" customWidth="1"/>
    <col min="264" max="266" width="12.7109375" style="91" customWidth="1"/>
    <col min="267" max="267" width="2.42578125" style="91" customWidth="1"/>
    <col min="268" max="270" width="12.7109375" style="91" customWidth="1"/>
    <col min="271" max="271" width="0" style="91" hidden="1" customWidth="1"/>
    <col min="272" max="513" width="9.140625" style="91"/>
    <col min="514" max="518" width="12.7109375" style="91" customWidth="1"/>
    <col min="519" max="519" width="3.5703125" style="91" customWidth="1"/>
    <col min="520" max="522" width="12.7109375" style="91" customWidth="1"/>
    <col min="523" max="523" width="2.42578125" style="91" customWidth="1"/>
    <col min="524" max="526" width="12.7109375" style="91" customWidth="1"/>
    <col min="527" max="527" width="0" style="91" hidden="1" customWidth="1"/>
    <col min="528" max="769" width="9.140625" style="91"/>
    <col min="770" max="774" width="12.7109375" style="91" customWidth="1"/>
    <col min="775" max="775" width="3.5703125" style="91" customWidth="1"/>
    <col min="776" max="778" width="12.7109375" style="91" customWidth="1"/>
    <col min="779" max="779" width="2.42578125" style="91" customWidth="1"/>
    <col min="780" max="782" width="12.7109375" style="91" customWidth="1"/>
    <col min="783" max="783" width="0" style="91" hidden="1" customWidth="1"/>
    <col min="784" max="1025" width="9.140625" style="91"/>
    <col min="1026" max="1030" width="12.7109375" style="91" customWidth="1"/>
    <col min="1031" max="1031" width="3.5703125" style="91" customWidth="1"/>
    <col min="1032" max="1034" width="12.7109375" style="91" customWidth="1"/>
    <col min="1035" max="1035" width="2.42578125" style="91" customWidth="1"/>
    <col min="1036" max="1038" width="12.7109375" style="91" customWidth="1"/>
    <col min="1039" max="1039" width="0" style="91" hidden="1" customWidth="1"/>
    <col min="1040" max="1281" width="9.140625" style="91"/>
    <col min="1282" max="1286" width="12.7109375" style="91" customWidth="1"/>
    <col min="1287" max="1287" width="3.5703125" style="91" customWidth="1"/>
    <col min="1288" max="1290" width="12.7109375" style="91" customWidth="1"/>
    <col min="1291" max="1291" width="2.42578125" style="91" customWidth="1"/>
    <col min="1292" max="1294" width="12.7109375" style="91" customWidth="1"/>
    <col min="1295" max="1295" width="0" style="91" hidden="1" customWidth="1"/>
    <col min="1296" max="1537" width="9.140625" style="91"/>
    <col min="1538" max="1542" width="12.7109375" style="91" customWidth="1"/>
    <col min="1543" max="1543" width="3.5703125" style="91" customWidth="1"/>
    <col min="1544" max="1546" width="12.7109375" style="91" customWidth="1"/>
    <col min="1547" max="1547" width="2.42578125" style="91" customWidth="1"/>
    <col min="1548" max="1550" width="12.7109375" style="91" customWidth="1"/>
    <col min="1551" max="1551" width="0" style="91" hidden="1" customWidth="1"/>
    <col min="1552" max="1793" width="9.140625" style="91"/>
    <col min="1794" max="1798" width="12.7109375" style="91" customWidth="1"/>
    <col min="1799" max="1799" width="3.5703125" style="91" customWidth="1"/>
    <col min="1800" max="1802" width="12.7109375" style="91" customWidth="1"/>
    <col min="1803" max="1803" width="2.42578125" style="91" customWidth="1"/>
    <col min="1804" max="1806" width="12.7109375" style="91" customWidth="1"/>
    <col min="1807" max="1807" width="0" style="91" hidden="1" customWidth="1"/>
    <col min="1808" max="2049" width="9.140625" style="91"/>
    <col min="2050" max="2054" width="12.7109375" style="91" customWidth="1"/>
    <col min="2055" max="2055" width="3.5703125" style="91" customWidth="1"/>
    <col min="2056" max="2058" width="12.7109375" style="91" customWidth="1"/>
    <col min="2059" max="2059" width="2.42578125" style="91" customWidth="1"/>
    <col min="2060" max="2062" width="12.7109375" style="91" customWidth="1"/>
    <col min="2063" max="2063" width="0" style="91" hidden="1" customWidth="1"/>
    <col min="2064" max="2305" width="9.140625" style="91"/>
    <col min="2306" max="2310" width="12.7109375" style="91" customWidth="1"/>
    <col min="2311" max="2311" width="3.5703125" style="91" customWidth="1"/>
    <col min="2312" max="2314" width="12.7109375" style="91" customWidth="1"/>
    <col min="2315" max="2315" width="2.42578125" style="91" customWidth="1"/>
    <col min="2316" max="2318" width="12.7109375" style="91" customWidth="1"/>
    <col min="2319" max="2319" width="0" style="91" hidden="1" customWidth="1"/>
    <col min="2320" max="2561" width="9.140625" style="91"/>
    <col min="2562" max="2566" width="12.7109375" style="91" customWidth="1"/>
    <col min="2567" max="2567" width="3.5703125" style="91" customWidth="1"/>
    <col min="2568" max="2570" width="12.7109375" style="91" customWidth="1"/>
    <col min="2571" max="2571" width="2.42578125" style="91" customWidth="1"/>
    <col min="2572" max="2574" width="12.7109375" style="91" customWidth="1"/>
    <col min="2575" max="2575" width="0" style="91" hidden="1" customWidth="1"/>
    <col min="2576" max="2817" width="9.140625" style="91"/>
    <col min="2818" max="2822" width="12.7109375" style="91" customWidth="1"/>
    <col min="2823" max="2823" width="3.5703125" style="91" customWidth="1"/>
    <col min="2824" max="2826" width="12.7109375" style="91" customWidth="1"/>
    <col min="2827" max="2827" width="2.42578125" style="91" customWidth="1"/>
    <col min="2828" max="2830" width="12.7109375" style="91" customWidth="1"/>
    <col min="2831" max="2831" width="0" style="91" hidden="1" customWidth="1"/>
    <col min="2832" max="3073" width="9.140625" style="91"/>
    <col min="3074" max="3078" width="12.7109375" style="91" customWidth="1"/>
    <col min="3079" max="3079" width="3.5703125" style="91" customWidth="1"/>
    <col min="3080" max="3082" width="12.7109375" style="91" customWidth="1"/>
    <col min="3083" max="3083" width="2.42578125" style="91" customWidth="1"/>
    <col min="3084" max="3086" width="12.7109375" style="91" customWidth="1"/>
    <col min="3087" max="3087" width="0" style="91" hidden="1" customWidth="1"/>
    <col min="3088" max="3329" width="9.140625" style="91"/>
    <col min="3330" max="3334" width="12.7109375" style="91" customWidth="1"/>
    <col min="3335" max="3335" width="3.5703125" style="91" customWidth="1"/>
    <col min="3336" max="3338" width="12.7109375" style="91" customWidth="1"/>
    <col min="3339" max="3339" width="2.42578125" style="91" customWidth="1"/>
    <col min="3340" max="3342" width="12.7109375" style="91" customWidth="1"/>
    <col min="3343" max="3343" width="0" style="91" hidden="1" customWidth="1"/>
    <col min="3344" max="3585" width="9.140625" style="91"/>
    <col min="3586" max="3590" width="12.7109375" style="91" customWidth="1"/>
    <col min="3591" max="3591" width="3.5703125" style="91" customWidth="1"/>
    <col min="3592" max="3594" width="12.7109375" style="91" customWidth="1"/>
    <col min="3595" max="3595" width="2.42578125" style="91" customWidth="1"/>
    <col min="3596" max="3598" width="12.7109375" style="91" customWidth="1"/>
    <col min="3599" max="3599" width="0" style="91" hidden="1" customWidth="1"/>
    <col min="3600" max="3841" width="9.140625" style="91"/>
    <col min="3842" max="3846" width="12.7109375" style="91" customWidth="1"/>
    <col min="3847" max="3847" width="3.5703125" style="91" customWidth="1"/>
    <col min="3848" max="3850" width="12.7109375" style="91" customWidth="1"/>
    <col min="3851" max="3851" width="2.42578125" style="91" customWidth="1"/>
    <col min="3852" max="3854" width="12.7109375" style="91" customWidth="1"/>
    <col min="3855" max="3855" width="0" style="91" hidden="1" customWidth="1"/>
    <col min="3856" max="4097" width="9.140625" style="91"/>
    <col min="4098" max="4102" width="12.7109375" style="91" customWidth="1"/>
    <col min="4103" max="4103" width="3.5703125" style="91" customWidth="1"/>
    <col min="4104" max="4106" width="12.7109375" style="91" customWidth="1"/>
    <col min="4107" max="4107" width="2.42578125" style="91" customWidth="1"/>
    <col min="4108" max="4110" width="12.7109375" style="91" customWidth="1"/>
    <col min="4111" max="4111" width="0" style="91" hidden="1" customWidth="1"/>
    <col min="4112" max="4353" width="9.140625" style="91"/>
    <col min="4354" max="4358" width="12.7109375" style="91" customWidth="1"/>
    <col min="4359" max="4359" width="3.5703125" style="91" customWidth="1"/>
    <col min="4360" max="4362" width="12.7109375" style="91" customWidth="1"/>
    <col min="4363" max="4363" width="2.42578125" style="91" customWidth="1"/>
    <col min="4364" max="4366" width="12.7109375" style="91" customWidth="1"/>
    <col min="4367" max="4367" width="0" style="91" hidden="1" customWidth="1"/>
    <col min="4368" max="4609" width="9.140625" style="91"/>
    <col min="4610" max="4614" width="12.7109375" style="91" customWidth="1"/>
    <col min="4615" max="4615" width="3.5703125" style="91" customWidth="1"/>
    <col min="4616" max="4618" width="12.7109375" style="91" customWidth="1"/>
    <col min="4619" max="4619" width="2.42578125" style="91" customWidth="1"/>
    <col min="4620" max="4622" width="12.7109375" style="91" customWidth="1"/>
    <col min="4623" max="4623" width="0" style="91" hidden="1" customWidth="1"/>
    <col min="4624" max="4865" width="9.140625" style="91"/>
    <col min="4866" max="4870" width="12.7109375" style="91" customWidth="1"/>
    <col min="4871" max="4871" width="3.5703125" style="91" customWidth="1"/>
    <col min="4872" max="4874" width="12.7109375" style="91" customWidth="1"/>
    <col min="4875" max="4875" width="2.42578125" style="91" customWidth="1"/>
    <col min="4876" max="4878" width="12.7109375" style="91" customWidth="1"/>
    <col min="4879" max="4879" width="0" style="91" hidden="1" customWidth="1"/>
    <col min="4880" max="5121" width="9.140625" style="91"/>
    <col min="5122" max="5126" width="12.7109375" style="91" customWidth="1"/>
    <col min="5127" max="5127" width="3.5703125" style="91" customWidth="1"/>
    <col min="5128" max="5130" width="12.7109375" style="91" customWidth="1"/>
    <col min="5131" max="5131" width="2.42578125" style="91" customWidth="1"/>
    <col min="5132" max="5134" width="12.7109375" style="91" customWidth="1"/>
    <col min="5135" max="5135" width="0" style="91" hidden="1" customWidth="1"/>
    <col min="5136" max="5377" width="9.140625" style="91"/>
    <col min="5378" max="5382" width="12.7109375" style="91" customWidth="1"/>
    <col min="5383" max="5383" width="3.5703125" style="91" customWidth="1"/>
    <col min="5384" max="5386" width="12.7109375" style="91" customWidth="1"/>
    <col min="5387" max="5387" width="2.42578125" style="91" customWidth="1"/>
    <col min="5388" max="5390" width="12.7109375" style="91" customWidth="1"/>
    <col min="5391" max="5391" width="0" style="91" hidden="1" customWidth="1"/>
    <col min="5392" max="5633" width="9.140625" style="91"/>
    <col min="5634" max="5638" width="12.7109375" style="91" customWidth="1"/>
    <col min="5639" max="5639" width="3.5703125" style="91" customWidth="1"/>
    <col min="5640" max="5642" width="12.7109375" style="91" customWidth="1"/>
    <col min="5643" max="5643" width="2.42578125" style="91" customWidth="1"/>
    <col min="5644" max="5646" width="12.7109375" style="91" customWidth="1"/>
    <col min="5647" max="5647" width="0" style="91" hidden="1" customWidth="1"/>
    <col min="5648" max="5889" width="9.140625" style="91"/>
    <col min="5890" max="5894" width="12.7109375" style="91" customWidth="1"/>
    <col min="5895" max="5895" width="3.5703125" style="91" customWidth="1"/>
    <col min="5896" max="5898" width="12.7109375" style="91" customWidth="1"/>
    <col min="5899" max="5899" width="2.42578125" style="91" customWidth="1"/>
    <col min="5900" max="5902" width="12.7109375" style="91" customWidth="1"/>
    <col min="5903" max="5903" width="0" style="91" hidden="1" customWidth="1"/>
    <col min="5904" max="6145" width="9.140625" style="91"/>
    <col min="6146" max="6150" width="12.7109375" style="91" customWidth="1"/>
    <col min="6151" max="6151" width="3.5703125" style="91" customWidth="1"/>
    <col min="6152" max="6154" width="12.7109375" style="91" customWidth="1"/>
    <col min="6155" max="6155" width="2.42578125" style="91" customWidth="1"/>
    <col min="6156" max="6158" width="12.7109375" style="91" customWidth="1"/>
    <col min="6159" max="6159" width="0" style="91" hidden="1" customWidth="1"/>
    <col min="6160" max="6401" width="9.140625" style="91"/>
    <col min="6402" max="6406" width="12.7109375" style="91" customWidth="1"/>
    <col min="6407" max="6407" width="3.5703125" style="91" customWidth="1"/>
    <col min="6408" max="6410" width="12.7109375" style="91" customWidth="1"/>
    <col min="6411" max="6411" width="2.42578125" style="91" customWidth="1"/>
    <col min="6412" max="6414" width="12.7109375" style="91" customWidth="1"/>
    <col min="6415" max="6415" width="0" style="91" hidden="1" customWidth="1"/>
    <col min="6416" max="6657" width="9.140625" style="91"/>
    <col min="6658" max="6662" width="12.7109375" style="91" customWidth="1"/>
    <col min="6663" max="6663" width="3.5703125" style="91" customWidth="1"/>
    <col min="6664" max="6666" width="12.7109375" style="91" customWidth="1"/>
    <col min="6667" max="6667" width="2.42578125" style="91" customWidth="1"/>
    <col min="6668" max="6670" width="12.7109375" style="91" customWidth="1"/>
    <col min="6671" max="6671" width="0" style="91" hidden="1" customWidth="1"/>
    <col min="6672" max="6913" width="9.140625" style="91"/>
    <col min="6914" max="6918" width="12.7109375" style="91" customWidth="1"/>
    <col min="6919" max="6919" width="3.5703125" style="91" customWidth="1"/>
    <col min="6920" max="6922" width="12.7109375" style="91" customWidth="1"/>
    <col min="6923" max="6923" width="2.42578125" style="91" customWidth="1"/>
    <col min="6924" max="6926" width="12.7109375" style="91" customWidth="1"/>
    <col min="6927" max="6927" width="0" style="91" hidden="1" customWidth="1"/>
    <col min="6928" max="7169" width="9.140625" style="91"/>
    <col min="7170" max="7174" width="12.7109375" style="91" customWidth="1"/>
    <col min="7175" max="7175" width="3.5703125" style="91" customWidth="1"/>
    <col min="7176" max="7178" width="12.7109375" style="91" customWidth="1"/>
    <col min="7179" max="7179" width="2.42578125" style="91" customWidth="1"/>
    <col min="7180" max="7182" width="12.7109375" style="91" customWidth="1"/>
    <col min="7183" max="7183" width="0" style="91" hidden="1" customWidth="1"/>
    <col min="7184" max="7425" width="9.140625" style="91"/>
    <col min="7426" max="7430" width="12.7109375" style="91" customWidth="1"/>
    <col min="7431" max="7431" width="3.5703125" style="91" customWidth="1"/>
    <col min="7432" max="7434" width="12.7109375" style="91" customWidth="1"/>
    <col min="7435" max="7435" width="2.42578125" style="91" customWidth="1"/>
    <col min="7436" max="7438" width="12.7109375" style="91" customWidth="1"/>
    <col min="7439" max="7439" width="0" style="91" hidden="1" customWidth="1"/>
    <col min="7440" max="7681" width="9.140625" style="91"/>
    <col min="7682" max="7686" width="12.7109375" style="91" customWidth="1"/>
    <col min="7687" max="7687" width="3.5703125" style="91" customWidth="1"/>
    <col min="7688" max="7690" width="12.7109375" style="91" customWidth="1"/>
    <col min="7691" max="7691" width="2.42578125" style="91" customWidth="1"/>
    <col min="7692" max="7694" width="12.7109375" style="91" customWidth="1"/>
    <col min="7695" max="7695" width="0" style="91" hidden="1" customWidth="1"/>
    <col min="7696" max="7937" width="9.140625" style="91"/>
    <col min="7938" max="7942" width="12.7109375" style="91" customWidth="1"/>
    <col min="7943" max="7943" width="3.5703125" style="91" customWidth="1"/>
    <col min="7944" max="7946" width="12.7109375" style="91" customWidth="1"/>
    <col min="7947" max="7947" width="2.42578125" style="91" customWidth="1"/>
    <col min="7948" max="7950" width="12.7109375" style="91" customWidth="1"/>
    <col min="7951" max="7951" width="0" style="91" hidden="1" customWidth="1"/>
    <col min="7952" max="8193" width="9.140625" style="91"/>
    <col min="8194" max="8198" width="12.7109375" style="91" customWidth="1"/>
    <col min="8199" max="8199" width="3.5703125" style="91" customWidth="1"/>
    <col min="8200" max="8202" width="12.7109375" style="91" customWidth="1"/>
    <col min="8203" max="8203" width="2.42578125" style="91" customWidth="1"/>
    <col min="8204" max="8206" width="12.7109375" style="91" customWidth="1"/>
    <col min="8207" max="8207" width="0" style="91" hidden="1" customWidth="1"/>
    <col min="8208" max="8449" width="9.140625" style="91"/>
    <col min="8450" max="8454" width="12.7109375" style="91" customWidth="1"/>
    <col min="8455" max="8455" width="3.5703125" style="91" customWidth="1"/>
    <col min="8456" max="8458" width="12.7109375" style="91" customWidth="1"/>
    <col min="8459" max="8459" width="2.42578125" style="91" customWidth="1"/>
    <col min="8460" max="8462" width="12.7109375" style="91" customWidth="1"/>
    <col min="8463" max="8463" width="0" style="91" hidden="1" customWidth="1"/>
    <col min="8464" max="8705" width="9.140625" style="91"/>
    <col min="8706" max="8710" width="12.7109375" style="91" customWidth="1"/>
    <col min="8711" max="8711" width="3.5703125" style="91" customWidth="1"/>
    <col min="8712" max="8714" width="12.7109375" style="91" customWidth="1"/>
    <col min="8715" max="8715" width="2.42578125" style="91" customWidth="1"/>
    <col min="8716" max="8718" width="12.7109375" style="91" customWidth="1"/>
    <col min="8719" max="8719" width="0" style="91" hidden="1" customWidth="1"/>
    <col min="8720" max="8961" width="9.140625" style="91"/>
    <col min="8962" max="8966" width="12.7109375" style="91" customWidth="1"/>
    <col min="8967" max="8967" width="3.5703125" style="91" customWidth="1"/>
    <col min="8968" max="8970" width="12.7109375" style="91" customWidth="1"/>
    <col min="8971" max="8971" width="2.42578125" style="91" customWidth="1"/>
    <col min="8972" max="8974" width="12.7109375" style="91" customWidth="1"/>
    <col min="8975" max="8975" width="0" style="91" hidden="1" customWidth="1"/>
    <col min="8976" max="9217" width="9.140625" style="91"/>
    <col min="9218" max="9222" width="12.7109375" style="91" customWidth="1"/>
    <col min="9223" max="9223" width="3.5703125" style="91" customWidth="1"/>
    <col min="9224" max="9226" width="12.7109375" style="91" customWidth="1"/>
    <col min="9227" max="9227" width="2.42578125" style="91" customWidth="1"/>
    <col min="9228" max="9230" width="12.7109375" style="91" customWidth="1"/>
    <col min="9231" max="9231" width="0" style="91" hidden="1" customWidth="1"/>
    <col min="9232" max="9473" width="9.140625" style="91"/>
    <col min="9474" max="9478" width="12.7109375" style="91" customWidth="1"/>
    <col min="9479" max="9479" width="3.5703125" style="91" customWidth="1"/>
    <col min="9480" max="9482" width="12.7109375" style="91" customWidth="1"/>
    <col min="9483" max="9483" width="2.42578125" style="91" customWidth="1"/>
    <col min="9484" max="9486" width="12.7109375" style="91" customWidth="1"/>
    <col min="9487" max="9487" width="0" style="91" hidden="1" customWidth="1"/>
    <col min="9488" max="9729" width="9.140625" style="91"/>
    <col min="9730" max="9734" width="12.7109375" style="91" customWidth="1"/>
    <col min="9735" max="9735" width="3.5703125" style="91" customWidth="1"/>
    <col min="9736" max="9738" width="12.7109375" style="91" customWidth="1"/>
    <col min="9739" max="9739" width="2.42578125" style="91" customWidth="1"/>
    <col min="9740" max="9742" width="12.7109375" style="91" customWidth="1"/>
    <col min="9743" max="9743" width="0" style="91" hidden="1" customWidth="1"/>
    <col min="9744" max="9985" width="9.140625" style="91"/>
    <col min="9986" max="9990" width="12.7109375" style="91" customWidth="1"/>
    <col min="9991" max="9991" width="3.5703125" style="91" customWidth="1"/>
    <col min="9992" max="9994" width="12.7109375" style="91" customWidth="1"/>
    <col min="9995" max="9995" width="2.42578125" style="91" customWidth="1"/>
    <col min="9996" max="9998" width="12.7109375" style="91" customWidth="1"/>
    <col min="9999" max="9999" width="0" style="91" hidden="1" customWidth="1"/>
    <col min="10000" max="10241" width="9.140625" style="91"/>
    <col min="10242" max="10246" width="12.7109375" style="91" customWidth="1"/>
    <col min="10247" max="10247" width="3.5703125" style="91" customWidth="1"/>
    <col min="10248" max="10250" width="12.7109375" style="91" customWidth="1"/>
    <col min="10251" max="10251" width="2.42578125" style="91" customWidth="1"/>
    <col min="10252" max="10254" width="12.7109375" style="91" customWidth="1"/>
    <col min="10255" max="10255" width="0" style="91" hidden="1" customWidth="1"/>
    <col min="10256" max="10497" width="9.140625" style="91"/>
    <col min="10498" max="10502" width="12.7109375" style="91" customWidth="1"/>
    <col min="10503" max="10503" width="3.5703125" style="91" customWidth="1"/>
    <col min="10504" max="10506" width="12.7109375" style="91" customWidth="1"/>
    <col min="10507" max="10507" width="2.42578125" style="91" customWidth="1"/>
    <col min="10508" max="10510" width="12.7109375" style="91" customWidth="1"/>
    <col min="10511" max="10511" width="0" style="91" hidden="1" customWidth="1"/>
    <col min="10512" max="10753" width="9.140625" style="91"/>
    <col min="10754" max="10758" width="12.7109375" style="91" customWidth="1"/>
    <col min="10759" max="10759" width="3.5703125" style="91" customWidth="1"/>
    <col min="10760" max="10762" width="12.7109375" style="91" customWidth="1"/>
    <col min="10763" max="10763" width="2.42578125" style="91" customWidth="1"/>
    <col min="10764" max="10766" width="12.7109375" style="91" customWidth="1"/>
    <col min="10767" max="10767" width="0" style="91" hidden="1" customWidth="1"/>
    <col min="10768" max="11009" width="9.140625" style="91"/>
    <col min="11010" max="11014" width="12.7109375" style="91" customWidth="1"/>
    <col min="11015" max="11015" width="3.5703125" style="91" customWidth="1"/>
    <col min="11016" max="11018" width="12.7109375" style="91" customWidth="1"/>
    <col min="11019" max="11019" width="2.42578125" style="91" customWidth="1"/>
    <col min="11020" max="11022" width="12.7109375" style="91" customWidth="1"/>
    <col min="11023" max="11023" width="0" style="91" hidden="1" customWidth="1"/>
    <col min="11024" max="11265" width="9.140625" style="91"/>
    <col min="11266" max="11270" width="12.7109375" style="91" customWidth="1"/>
    <col min="11271" max="11271" width="3.5703125" style="91" customWidth="1"/>
    <col min="11272" max="11274" width="12.7109375" style="91" customWidth="1"/>
    <col min="11275" max="11275" width="2.42578125" style="91" customWidth="1"/>
    <col min="11276" max="11278" width="12.7109375" style="91" customWidth="1"/>
    <col min="11279" max="11279" width="0" style="91" hidden="1" customWidth="1"/>
    <col min="11280" max="11521" width="9.140625" style="91"/>
    <col min="11522" max="11526" width="12.7109375" style="91" customWidth="1"/>
    <col min="11527" max="11527" width="3.5703125" style="91" customWidth="1"/>
    <col min="11528" max="11530" width="12.7109375" style="91" customWidth="1"/>
    <col min="11531" max="11531" width="2.42578125" style="91" customWidth="1"/>
    <col min="11532" max="11534" width="12.7109375" style="91" customWidth="1"/>
    <col min="11535" max="11535" width="0" style="91" hidden="1" customWidth="1"/>
    <col min="11536" max="11777" width="9.140625" style="91"/>
    <col min="11778" max="11782" width="12.7109375" style="91" customWidth="1"/>
    <col min="11783" max="11783" width="3.5703125" style="91" customWidth="1"/>
    <col min="11784" max="11786" width="12.7109375" style="91" customWidth="1"/>
    <col min="11787" max="11787" width="2.42578125" style="91" customWidth="1"/>
    <col min="11788" max="11790" width="12.7109375" style="91" customWidth="1"/>
    <col min="11791" max="11791" width="0" style="91" hidden="1" customWidth="1"/>
    <col min="11792" max="12033" width="9.140625" style="91"/>
    <col min="12034" max="12038" width="12.7109375" style="91" customWidth="1"/>
    <col min="12039" max="12039" width="3.5703125" style="91" customWidth="1"/>
    <col min="12040" max="12042" width="12.7109375" style="91" customWidth="1"/>
    <col min="12043" max="12043" width="2.42578125" style="91" customWidth="1"/>
    <col min="12044" max="12046" width="12.7109375" style="91" customWidth="1"/>
    <col min="12047" max="12047" width="0" style="91" hidden="1" customWidth="1"/>
    <col min="12048" max="12289" width="9.140625" style="91"/>
    <col min="12290" max="12294" width="12.7109375" style="91" customWidth="1"/>
    <col min="12295" max="12295" width="3.5703125" style="91" customWidth="1"/>
    <col min="12296" max="12298" width="12.7109375" style="91" customWidth="1"/>
    <col min="12299" max="12299" width="2.42578125" style="91" customWidth="1"/>
    <col min="12300" max="12302" width="12.7109375" style="91" customWidth="1"/>
    <col min="12303" max="12303" width="0" style="91" hidden="1" customWidth="1"/>
    <col min="12304" max="12545" width="9.140625" style="91"/>
    <col min="12546" max="12550" width="12.7109375" style="91" customWidth="1"/>
    <col min="12551" max="12551" width="3.5703125" style="91" customWidth="1"/>
    <col min="12552" max="12554" width="12.7109375" style="91" customWidth="1"/>
    <col min="12555" max="12555" width="2.42578125" style="91" customWidth="1"/>
    <col min="12556" max="12558" width="12.7109375" style="91" customWidth="1"/>
    <col min="12559" max="12559" width="0" style="91" hidden="1" customWidth="1"/>
    <col min="12560" max="12801" width="9.140625" style="91"/>
    <col min="12802" max="12806" width="12.7109375" style="91" customWidth="1"/>
    <col min="12807" max="12807" width="3.5703125" style="91" customWidth="1"/>
    <col min="12808" max="12810" width="12.7109375" style="91" customWidth="1"/>
    <col min="12811" max="12811" width="2.42578125" style="91" customWidth="1"/>
    <col min="12812" max="12814" width="12.7109375" style="91" customWidth="1"/>
    <col min="12815" max="12815" width="0" style="91" hidden="1" customWidth="1"/>
    <col min="12816" max="13057" width="9.140625" style="91"/>
    <col min="13058" max="13062" width="12.7109375" style="91" customWidth="1"/>
    <col min="13063" max="13063" width="3.5703125" style="91" customWidth="1"/>
    <col min="13064" max="13066" width="12.7109375" style="91" customWidth="1"/>
    <col min="13067" max="13067" width="2.42578125" style="91" customWidth="1"/>
    <col min="13068" max="13070" width="12.7109375" style="91" customWidth="1"/>
    <col min="13071" max="13071" width="0" style="91" hidden="1" customWidth="1"/>
    <col min="13072" max="13313" width="9.140625" style="91"/>
    <col min="13314" max="13318" width="12.7109375" style="91" customWidth="1"/>
    <col min="13319" max="13319" width="3.5703125" style="91" customWidth="1"/>
    <col min="13320" max="13322" width="12.7109375" style="91" customWidth="1"/>
    <col min="13323" max="13323" width="2.42578125" style="91" customWidth="1"/>
    <col min="13324" max="13326" width="12.7109375" style="91" customWidth="1"/>
    <col min="13327" max="13327" width="0" style="91" hidden="1" customWidth="1"/>
    <col min="13328" max="13569" width="9.140625" style="91"/>
    <col min="13570" max="13574" width="12.7109375" style="91" customWidth="1"/>
    <col min="13575" max="13575" width="3.5703125" style="91" customWidth="1"/>
    <col min="13576" max="13578" width="12.7109375" style="91" customWidth="1"/>
    <col min="13579" max="13579" width="2.42578125" style="91" customWidth="1"/>
    <col min="13580" max="13582" width="12.7109375" style="91" customWidth="1"/>
    <col min="13583" max="13583" width="0" style="91" hidden="1" customWidth="1"/>
    <col min="13584" max="13825" width="9.140625" style="91"/>
    <col min="13826" max="13830" width="12.7109375" style="91" customWidth="1"/>
    <col min="13831" max="13831" width="3.5703125" style="91" customWidth="1"/>
    <col min="13832" max="13834" width="12.7109375" style="91" customWidth="1"/>
    <col min="13835" max="13835" width="2.42578125" style="91" customWidth="1"/>
    <col min="13836" max="13838" width="12.7109375" style="91" customWidth="1"/>
    <col min="13839" max="13839" width="0" style="91" hidden="1" customWidth="1"/>
    <col min="13840" max="14081" width="9.140625" style="91"/>
    <col min="14082" max="14086" width="12.7109375" style="91" customWidth="1"/>
    <col min="14087" max="14087" width="3.5703125" style="91" customWidth="1"/>
    <col min="14088" max="14090" width="12.7109375" style="91" customWidth="1"/>
    <col min="14091" max="14091" width="2.42578125" style="91" customWidth="1"/>
    <col min="14092" max="14094" width="12.7109375" style="91" customWidth="1"/>
    <col min="14095" max="14095" width="0" style="91" hidden="1" customWidth="1"/>
    <col min="14096" max="14337" width="9.140625" style="91"/>
    <col min="14338" max="14342" width="12.7109375" style="91" customWidth="1"/>
    <col min="14343" max="14343" width="3.5703125" style="91" customWidth="1"/>
    <col min="14344" max="14346" width="12.7109375" style="91" customWidth="1"/>
    <col min="14347" max="14347" width="2.42578125" style="91" customWidth="1"/>
    <col min="14348" max="14350" width="12.7109375" style="91" customWidth="1"/>
    <col min="14351" max="14351" width="0" style="91" hidden="1" customWidth="1"/>
    <col min="14352" max="14593" width="9.140625" style="91"/>
    <col min="14594" max="14598" width="12.7109375" style="91" customWidth="1"/>
    <col min="14599" max="14599" width="3.5703125" style="91" customWidth="1"/>
    <col min="14600" max="14602" width="12.7109375" style="91" customWidth="1"/>
    <col min="14603" max="14603" width="2.42578125" style="91" customWidth="1"/>
    <col min="14604" max="14606" width="12.7109375" style="91" customWidth="1"/>
    <col min="14607" max="14607" width="0" style="91" hidden="1" customWidth="1"/>
    <col min="14608" max="14849" width="9.140625" style="91"/>
    <col min="14850" max="14854" width="12.7109375" style="91" customWidth="1"/>
    <col min="14855" max="14855" width="3.5703125" style="91" customWidth="1"/>
    <col min="14856" max="14858" width="12.7109375" style="91" customWidth="1"/>
    <col min="14859" max="14859" width="2.42578125" style="91" customWidth="1"/>
    <col min="14860" max="14862" width="12.7109375" style="91" customWidth="1"/>
    <col min="14863" max="14863" width="0" style="91" hidden="1" customWidth="1"/>
    <col min="14864" max="15105" width="9.140625" style="91"/>
    <col min="15106" max="15110" width="12.7109375" style="91" customWidth="1"/>
    <col min="15111" max="15111" width="3.5703125" style="91" customWidth="1"/>
    <col min="15112" max="15114" width="12.7109375" style="91" customWidth="1"/>
    <col min="15115" max="15115" width="2.42578125" style="91" customWidth="1"/>
    <col min="15116" max="15118" width="12.7109375" style="91" customWidth="1"/>
    <col min="15119" max="15119" width="0" style="91" hidden="1" customWidth="1"/>
    <col min="15120" max="15361" width="9.140625" style="91"/>
    <col min="15362" max="15366" width="12.7109375" style="91" customWidth="1"/>
    <col min="15367" max="15367" width="3.5703125" style="91" customWidth="1"/>
    <col min="15368" max="15370" width="12.7109375" style="91" customWidth="1"/>
    <col min="15371" max="15371" width="2.42578125" style="91" customWidth="1"/>
    <col min="15372" max="15374" width="12.7109375" style="91" customWidth="1"/>
    <col min="15375" max="15375" width="0" style="91" hidden="1" customWidth="1"/>
    <col min="15376" max="15617" width="9.140625" style="91"/>
    <col min="15618" max="15622" width="12.7109375" style="91" customWidth="1"/>
    <col min="15623" max="15623" width="3.5703125" style="91" customWidth="1"/>
    <col min="15624" max="15626" width="12.7109375" style="91" customWidth="1"/>
    <col min="15627" max="15627" width="2.42578125" style="91" customWidth="1"/>
    <col min="15628" max="15630" width="12.7109375" style="91" customWidth="1"/>
    <col min="15631" max="15631" width="0" style="91" hidden="1" customWidth="1"/>
    <col min="15632" max="15873" width="9.140625" style="91"/>
    <col min="15874" max="15878" width="12.7109375" style="91" customWidth="1"/>
    <col min="15879" max="15879" width="3.5703125" style="91" customWidth="1"/>
    <col min="15880" max="15882" width="12.7109375" style="91" customWidth="1"/>
    <col min="15883" max="15883" width="2.42578125" style="91" customWidth="1"/>
    <col min="15884" max="15886" width="12.7109375" style="91" customWidth="1"/>
    <col min="15887" max="15887" width="0" style="91" hidden="1" customWidth="1"/>
    <col min="15888" max="16129" width="9.140625" style="91"/>
    <col min="16130" max="16134" width="12.7109375" style="91" customWidth="1"/>
    <col min="16135" max="16135" width="3.5703125" style="91" customWidth="1"/>
    <col min="16136" max="16138" width="12.7109375" style="91" customWidth="1"/>
    <col min="16139" max="16139" width="2.42578125" style="91" customWidth="1"/>
    <col min="16140" max="16142" width="12.7109375" style="91" customWidth="1"/>
    <col min="16143" max="16143" width="0" style="91" hidden="1" customWidth="1"/>
    <col min="16144" max="16384" width="9.140625" style="91"/>
  </cols>
  <sheetData>
    <row r="1" spans="1:22" ht="23.25" customHeight="1" x14ac:dyDescent="0.2">
      <c r="B1" s="99" t="s">
        <v>72</v>
      </c>
    </row>
    <row r="2" spans="1:22" x14ac:dyDescent="0.2">
      <c r="H2" s="136" t="s">
        <v>26</v>
      </c>
      <c r="I2" s="136"/>
      <c r="J2" s="136"/>
    </row>
    <row r="3" spans="1:22" x14ac:dyDescent="0.2">
      <c r="B3" s="136" t="s">
        <v>27</v>
      </c>
      <c r="C3" s="136"/>
      <c r="D3" s="136"/>
      <c r="E3" s="100"/>
      <c r="F3" s="100"/>
      <c r="H3" s="136" t="s">
        <v>28</v>
      </c>
      <c r="I3" s="136"/>
      <c r="J3" s="136"/>
    </row>
    <row r="4" spans="1:22" s="93" customFormat="1" x14ac:dyDescent="0.2">
      <c r="A4" s="92"/>
      <c r="B4" s="93" t="s">
        <v>29</v>
      </c>
      <c r="C4" s="93" t="s">
        <v>30</v>
      </c>
      <c r="D4" s="93" t="s">
        <v>31</v>
      </c>
      <c r="E4" s="11"/>
      <c r="F4" s="11"/>
      <c r="H4" s="93" t="s">
        <v>32</v>
      </c>
      <c r="I4" s="93" t="s">
        <v>2</v>
      </c>
      <c r="J4" s="93" t="s">
        <v>3</v>
      </c>
      <c r="L4" s="11"/>
      <c r="M4" s="11"/>
      <c r="N4" s="11"/>
    </row>
    <row r="5" spans="1:22" x14ac:dyDescent="0.2">
      <c r="B5" s="94">
        <v>0.02</v>
      </c>
      <c r="C5" s="94"/>
      <c r="D5" s="94">
        <v>0.02</v>
      </c>
      <c r="E5" s="11"/>
      <c r="F5" s="11"/>
      <c r="G5" s="95"/>
      <c r="H5" s="94">
        <v>0.02</v>
      </c>
      <c r="I5" s="94">
        <v>0.02</v>
      </c>
      <c r="J5" s="94">
        <v>0.02</v>
      </c>
      <c r="K5" s="95"/>
    </row>
    <row r="6" spans="1:22" x14ac:dyDescent="0.2">
      <c r="A6" s="96">
        <v>41214</v>
      </c>
      <c r="B6" s="95">
        <v>2.4524000000000004</v>
      </c>
      <c r="C6" s="95">
        <f t="shared" ref="C6:C69" si="0">D6-B6</f>
        <v>0.86800000000000077</v>
      </c>
      <c r="D6" s="95">
        <v>3.3204000000000011</v>
      </c>
      <c r="E6" s="11"/>
      <c r="F6" s="11"/>
      <c r="G6" s="95"/>
      <c r="H6" s="95">
        <v>29.099599999999999</v>
      </c>
      <c r="I6" s="95">
        <v>31.384176</v>
      </c>
      <c r="J6" s="95">
        <v>26.871656999999999</v>
      </c>
      <c r="K6" s="95"/>
      <c r="O6" s="91">
        <v>0.48888888888888798</v>
      </c>
      <c r="T6" s="97"/>
      <c r="U6" s="97"/>
      <c r="V6" s="97"/>
    </row>
    <row r="7" spans="1:22" x14ac:dyDescent="0.2">
      <c r="A7" s="96">
        <v>41244</v>
      </c>
      <c r="B7" s="95">
        <v>2.6601333333333339</v>
      </c>
      <c r="C7" s="95">
        <f t="shared" si="0"/>
        <v>1.8919999999999999</v>
      </c>
      <c r="D7" s="95">
        <v>4.5521333333333338</v>
      </c>
      <c r="E7" s="11"/>
      <c r="F7" s="11"/>
      <c r="G7" s="95"/>
      <c r="H7" s="95">
        <v>42.004199999999997</v>
      </c>
      <c r="I7" s="95">
        <v>49.254136000000003</v>
      </c>
      <c r="J7" s="95">
        <v>36.033504000000001</v>
      </c>
      <c r="K7" s="95"/>
      <c r="O7" s="91">
        <v>0.45161290322580599</v>
      </c>
      <c r="T7" s="97"/>
      <c r="U7" s="97"/>
      <c r="V7" s="97"/>
    </row>
    <row r="8" spans="1:22" x14ac:dyDescent="0.2">
      <c r="A8" s="96">
        <v>41275</v>
      </c>
      <c r="B8" s="95">
        <v>2.9173333333333336</v>
      </c>
      <c r="C8" s="95">
        <f t="shared" si="0"/>
        <v>3.6696</v>
      </c>
      <c r="D8" s="95">
        <v>6.5869333333333335</v>
      </c>
      <c r="E8" s="11"/>
      <c r="F8" s="11"/>
      <c r="G8" s="95"/>
      <c r="H8" s="95">
        <v>66.278599999999997</v>
      </c>
      <c r="I8" s="95">
        <v>80.612444999999994</v>
      </c>
      <c r="J8" s="95">
        <v>52.252101000000003</v>
      </c>
      <c r="K8" s="95"/>
      <c r="O8" s="91">
        <v>0.494623655913978</v>
      </c>
      <c r="T8" s="97"/>
      <c r="U8" s="97"/>
      <c r="V8" s="97"/>
    </row>
    <row r="9" spans="1:22" x14ac:dyDescent="0.2">
      <c r="A9" s="96">
        <v>41306</v>
      </c>
      <c r="B9" s="95">
        <v>2.8254666666666668</v>
      </c>
      <c r="C9" s="95">
        <f t="shared" si="0"/>
        <v>2.7328000000000006</v>
      </c>
      <c r="D9" s="95">
        <v>5.5582666666666674</v>
      </c>
      <c r="E9" s="11"/>
      <c r="F9" s="11"/>
      <c r="G9" s="95"/>
      <c r="H9" s="95">
        <v>46.294800000000002</v>
      </c>
      <c r="I9" s="95">
        <v>49.828249999999997</v>
      </c>
      <c r="J9" s="95">
        <v>43.083494000000002</v>
      </c>
      <c r="K9" s="95"/>
      <c r="O9" s="91">
        <v>0.476190476190476</v>
      </c>
      <c r="T9" s="97"/>
      <c r="U9" s="97"/>
      <c r="V9" s="97"/>
    </row>
    <row r="10" spans="1:22" x14ac:dyDescent="0.2">
      <c r="A10" s="96">
        <v>41334</v>
      </c>
      <c r="B10" s="95">
        <v>2.718666666666667</v>
      </c>
      <c r="C10" s="95">
        <f t="shared" si="0"/>
        <v>0.90959999999999974</v>
      </c>
      <c r="D10" s="95">
        <v>3.6282666666666668</v>
      </c>
      <c r="E10" s="11"/>
      <c r="F10" s="11"/>
      <c r="G10" s="95"/>
      <c r="H10" s="95">
        <v>30.694800000000001</v>
      </c>
      <c r="I10" s="95">
        <v>33.276339</v>
      </c>
      <c r="J10" s="95">
        <v>28.571078</v>
      </c>
      <c r="K10" s="95"/>
      <c r="O10" s="91">
        <v>0.45161290322580599</v>
      </c>
      <c r="T10" s="97"/>
      <c r="U10" s="97"/>
      <c r="V10" s="97"/>
    </row>
    <row r="11" spans="1:22" x14ac:dyDescent="0.2">
      <c r="A11" s="96">
        <v>41365</v>
      </c>
      <c r="B11" s="95">
        <v>2.6122666666666667</v>
      </c>
      <c r="C11" s="95">
        <f t="shared" si="0"/>
        <v>0.29600000000000026</v>
      </c>
      <c r="D11" s="95">
        <v>2.908266666666667</v>
      </c>
      <c r="E11" s="11"/>
      <c r="F11" s="11"/>
      <c r="G11" s="95"/>
      <c r="H11" s="95">
        <v>25.930299999999999</v>
      </c>
      <c r="I11" s="95">
        <v>28.038409000000001</v>
      </c>
      <c r="J11" s="95">
        <v>23.916520999999999</v>
      </c>
      <c r="K11" s="95"/>
      <c r="O11" s="91">
        <v>0.48888888888888798</v>
      </c>
      <c r="T11" s="97"/>
      <c r="U11" s="97"/>
      <c r="V11" s="97"/>
    </row>
    <row r="12" spans="1:22" x14ac:dyDescent="0.2">
      <c r="A12" s="96">
        <v>41395</v>
      </c>
      <c r="B12" s="95">
        <v>2.7258666666666667</v>
      </c>
      <c r="C12" s="95">
        <f t="shared" si="0"/>
        <v>0.30879999999999974</v>
      </c>
      <c r="D12" s="95">
        <v>3.0346666666666664</v>
      </c>
      <c r="E12" s="11"/>
      <c r="F12" s="11"/>
      <c r="G12" s="95"/>
      <c r="H12" s="95">
        <v>26.575299999999999</v>
      </c>
      <c r="I12" s="95">
        <v>28.614076000000001</v>
      </c>
      <c r="J12" s="95">
        <v>24.580691000000002</v>
      </c>
      <c r="K12" s="95"/>
      <c r="O12" s="91">
        <v>0.494623655913978</v>
      </c>
      <c r="T12" s="97"/>
      <c r="U12" s="97"/>
      <c r="V12" s="97"/>
    </row>
    <row r="13" spans="1:22" x14ac:dyDescent="0.2">
      <c r="A13" s="96">
        <v>41426</v>
      </c>
      <c r="B13" s="95">
        <v>2.8433333333333333</v>
      </c>
      <c r="C13" s="95">
        <f t="shared" si="0"/>
        <v>0.31199999999999983</v>
      </c>
      <c r="D13" s="95">
        <v>3.1553333333333331</v>
      </c>
      <c r="E13" s="11"/>
      <c r="F13" s="11"/>
      <c r="G13" s="95"/>
      <c r="H13" s="95">
        <v>30.1859</v>
      </c>
      <c r="I13" s="95">
        <v>36.470843000000002</v>
      </c>
      <c r="J13" s="95">
        <v>25.158049999999999</v>
      </c>
      <c r="K13" s="95"/>
      <c r="O13" s="91">
        <v>0.44444444444444398</v>
      </c>
      <c r="T13" s="97"/>
      <c r="U13" s="97"/>
      <c r="V13" s="97"/>
    </row>
    <row r="14" spans="1:22" x14ac:dyDescent="0.2">
      <c r="A14" s="96">
        <v>41456</v>
      </c>
      <c r="B14" s="95">
        <v>2.9609333333333332</v>
      </c>
      <c r="C14" s="95">
        <f t="shared" si="0"/>
        <v>0.31999999999999984</v>
      </c>
      <c r="D14" s="95">
        <v>3.280933333333333</v>
      </c>
      <c r="E14" s="11"/>
      <c r="F14" s="11"/>
      <c r="G14" s="95"/>
      <c r="H14" s="95">
        <v>39.089500000000001</v>
      </c>
      <c r="I14" s="95">
        <v>51.984020999999998</v>
      </c>
      <c r="J14" s="95">
        <v>26.467872</v>
      </c>
      <c r="K14" s="95"/>
      <c r="O14" s="91">
        <v>0.494623655913978</v>
      </c>
      <c r="T14" s="97"/>
      <c r="U14" s="97"/>
      <c r="V14" s="97"/>
    </row>
    <row r="15" spans="1:22" x14ac:dyDescent="0.2">
      <c r="A15" s="96">
        <v>41487</v>
      </c>
      <c r="B15" s="95">
        <v>2.8689333333333331</v>
      </c>
      <c r="C15" s="95">
        <f t="shared" si="0"/>
        <v>0.32800000000000029</v>
      </c>
      <c r="D15" s="95">
        <v>3.1969333333333334</v>
      </c>
      <c r="E15" s="11"/>
      <c r="F15" s="11"/>
      <c r="G15" s="95"/>
      <c r="H15" s="95">
        <v>31.531099999999999</v>
      </c>
      <c r="I15" s="95">
        <v>38.031193000000002</v>
      </c>
      <c r="J15" s="95">
        <v>25.695765000000002</v>
      </c>
      <c r="K15" s="95"/>
      <c r="O15" s="91">
        <v>0.473118279569892</v>
      </c>
      <c r="T15" s="97"/>
      <c r="U15" s="97"/>
      <c r="V15" s="97"/>
    </row>
    <row r="16" spans="1:22" x14ac:dyDescent="0.2">
      <c r="A16" s="96">
        <v>41518</v>
      </c>
      <c r="B16" s="95">
        <v>2.7702666666666667</v>
      </c>
      <c r="C16" s="95">
        <f t="shared" si="0"/>
        <v>0.32399999999999984</v>
      </c>
      <c r="D16" s="95">
        <v>3.0942666666666665</v>
      </c>
      <c r="E16" s="11"/>
      <c r="F16" s="11"/>
      <c r="G16" s="95"/>
      <c r="H16" s="95">
        <v>27.5366</v>
      </c>
      <c r="I16" s="95">
        <v>30.175059000000001</v>
      </c>
      <c r="J16" s="95">
        <v>24.977239000000001</v>
      </c>
      <c r="K16" s="95"/>
      <c r="O16" s="91">
        <v>0.46666666666666601</v>
      </c>
      <c r="T16" s="97"/>
      <c r="U16" s="97"/>
      <c r="V16" s="97"/>
    </row>
    <row r="17" spans="1:22" x14ac:dyDescent="0.2">
      <c r="A17" s="96">
        <v>41548</v>
      </c>
      <c r="B17" s="95">
        <v>2.7822666666666671</v>
      </c>
      <c r="C17" s="95">
        <f t="shared" si="0"/>
        <v>0.32399999999999984</v>
      </c>
      <c r="D17" s="95">
        <v>3.106266666666667</v>
      </c>
      <c r="E17" s="11"/>
      <c r="F17" s="11"/>
      <c r="G17" s="95"/>
      <c r="H17" s="95">
        <v>27.652899999999999</v>
      </c>
      <c r="I17" s="95">
        <v>30.253368999999999</v>
      </c>
      <c r="J17" s="95">
        <v>25.063908999999999</v>
      </c>
      <c r="K17" s="95"/>
      <c r="O17" s="91">
        <v>0.494623655913978</v>
      </c>
      <c r="T17" s="97"/>
      <c r="U17" s="97"/>
      <c r="V17" s="97"/>
    </row>
    <row r="18" spans="1:22" x14ac:dyDescent="0.2">
      <c r="A18" s="96">
        <v>41579</v>
      </c>
      <c r="B18" s="95">
        <v>2.9256000000000002</v>
      </c>
      <c r="C18" s="95">
        <f t="shared" si="0"/>
        <v>0.41439999999999966</v>
      </c>
      <c r="D18" s="95">
        <v>3.34</v>
      </c>
      <c r="E18" s="11"/>
      <c r="F18" s="11"/>
      <c r="G18" s="95"/>
      <c r="H18" s="95">
        <v>29.3734</v>
      </c>
      <c r="I18" s="95">
        <v>31.820921999999999</v>
      </c>
      <c r="J18" s="95">
        <v>27.109375</v>
      </c>
      <c r="K18" s="95"/>
      <c r="O18" s="91">
        <v>0.46666666666666601</v>
      </c>
      <c r="T18" s="97"/>
      <c r="U18" s="97"/>
      <c r="V18" s="97"/>
    </row>
    <row r="19" spans="1:22" x14ac:dyDescent="0.2">
      <c r="A19" s="96">
        <v>41609</v>
      </c>
      <c r="B19" s="95">
        <v>3.1055999999999999</v>
      </c>
      <c r="C19" s="95">
        <f t="shared" si="0"/>
        <v>2.0968000000000009</v>
      </c>
      <c r="D19" s="95">
        <v>5.2024000000000008</v>
      </c>
      <c r="E19" s="11"/>
      <c r="F19" s="11"/>
      <c r="G19" s="95"/>
      <c r="H19" s="95">
        <v>47.854999999999997</v>
      </c>
      <c r="I19" s="95">
        <v>55.737642000000001</v>
      </c>
      <c r="J19" s="95">
        <v>40.775509999999997</v>
      </c>
      <c r="K19" s="95"/>
      <c r="O19" s="91">
        <v>0.473118279569892</v>
      </c>
      <c r="T19" s="97"/>
      <c r="U19" s="97"/>
      <c r="V19" s="97"/>
    </row>
    <row r="20" spans="1:22" x14ac:dyDescent="0.2">
      <c r="A20" s="96">
        <v>41640</v>
      </c>
      <c r="B20" s="95">
        <v>3.3471999999999995</v>
      </c>
      <c r="C20" s="95">
        <f t="shared" si="0"/>
        <v>3.964</v>
      </c>
      <c r="D20" s="95">
        <v>7.3111999999999995</v>
      </c>
      <c r="E20" s="11"/>
      <c r="F20" s="11"/>
      <c r="G20" s="95"/>
      <c r="H20" s="95">
        <v>71.424700000000001</v>
      </c>
      <c r="I20" s="95">
        <v>85.475624999999994</v>
      </c>
      <c r="J20" s="95">
        <v>57.672553000000001</v>
      </c>
      <c r="K20" s="95"/>
      <c r="O20" s="91">
        <v>0.494623655913978</v>
      </c>
      <c r="T20" s="97"/>
      <c r="U20" s="97"/>
      <c r="V20" s="97"/>
    </row>
    <row r="21" spans="1:22" x14ac:dyDescent="0.2">
      <c r="A21" s="96">
        <v>41671</v>
      </c>
      <c r="B21" s="95">
        <v>3.3406666666666669</v>
      </c>
      <c r="C21" s="95">
        <f t="shared" si="0"/>
        <v>3.2919999999999985</v>
      </c>
      <c r="D21" s="95">
        <v>6.6326666666666654</v>
      </c>
      <c r="E21" s="11"/>
      <c r="F21" s="11"/>
      <c r="G21" s="95"/>
      <c r="H21" s="95">
        <v>54.305900000000001</v>
      </c>
      <c r="I21" s="95">
        <v>58.193655999999997</v>
      </c>
      <c r="J21" s="95">
        <v>50.77196</v>
      </c>
      <c r="K21" s="95"/>
      <c r="O21" s="91">
        <v>0.476190476190476</v>
      </c>
      <c r="T21" s="97"/>
      <c r="U21" s="97"/>
      <c r="V21" s="97"/>
    </row>
    <row r="22" spans="1:22" x14ac:dyDescent="0.2">
      <c r="A22" s="96">
        <v>41699</v>
      </c>
      <c r="B22" s="95">
        <v>3.2166666666666672</v>
      </c>
      <c r="C22" s="95">
        <f t="shared" si="0"/>
        <v>0.73200000000000021</v>
      </c>
      <c r="D22" s="95">
        <v>3.9486666666666674</v>
      </c>
      <c r="E22" s="11"/>
      <c r="F22" s="11"/>
      <c r="G22" s="95"/>
      <c r="H22" s="95">
        <v>32.674900000000001</v>
      </c>
      <c r="I22" s="95">
        <v>35.274017000000001</v>
      </c>
      <c r="J22" s="95">
        <v>30.534485</v>
      </c>
      <c r="K22" s="95"/>
      <c r="O22" s="91">
        <v>0.45161290322580599</v>
      </c>
      <c r="T22" s="97"/>
      <c r="U22" s="97"/>
      <c r="V22" s="97"/>
    </row>
    <row r="23" spans="1:22" x14ac:dyDescent="0.2">
      <c r="A23" s="96">
        <v>41730</v>
      </c>
      <c r="B23" s="95">
        <v>3.0626666666666669</v>
      </c>
      <c r="C23" s="95">
        <f t="shared" si="0"/>
        <v>0.22880000000000011</v>
      </c>
      <c r="D23" s="95">
        <v>3.291466666666667</v>
      </c>
      <c r="E23" s="11"/>
      <c r="F23" s="11"/>
      <c r="G23" s="95"/>
      <c r="H23" s="95">
        <v>28.561800000000002</v>
      </c>
      <c r="I23" s="95">
        <v>30.802697999999999</v>
      </c>
      <c r="J23" s="95">
        <v>26.418994000000001</v>
      </c>
      <c r="K23" s="95"/>
      <c r="O23" s="91">
        <v>0.48888888888888798</v>
      </c>
      <c r="T23" s="97"/>
      <c r="U23" s="97"/>
      <c r="V23" s="97"/>
    </row>
    <row r="24" spans="1:22" x14ac:dyDescent="0.2">
      <c r="A24" s="96">
        <v>41760</v>
      </c>
      <c r="B24" s="95">
        <v>3.1669333333333336</v>
      </c>
      <c r="C24" s="95">
        <f t="shared" si="0"/>
        <v>0.23919999999999941</v>
      </c>
      <c r="D24" s="95">
        <v>3.406133333333333</v>
      </c>
      <c r="E24" s="11"/>
      <c r="F24" s="11"/>
      <c r="G24" s="95"/>
      <c r="H24" s="95">
        <v>29.0625</v>
      </c>
      <c r="I24" s="95">
        <v>31.453067999999998</v>
      </c>
      <c r="J24" s="95">
        <v>26.915306000000001</v>
      </c>
      <c r="K24" s="95"/>
      <c r="O24" s="91">
        <v>0.473118279569892</v>
      </c>
      <c r="T24" s="97"/>
      <c r="U24" s="97"/>
      <c r="V24" s="97"/>
    </row>
    <row r="25" spans="1:22" x14ac:dyDescent="0.2">
      <c r="A25" s="96">
        <v>41791</v>
      </c>
      <c r="B25" s="95">
        <v>3.2157333333333336</v>
      </c>
      <c r="C25" s="95">
        <f t="shared" si="0"/>
        <v>0.24159999999999959</v>
      </c>
      <c r="D25" s="95">
        <v>3.4573333333333331</v>
      </c>
      <c r="E25" s="11"/>
      <c r="F25" s="11"/>
      <c r="G25" s="95"/>
      <c r="H25" s="95">
        <v>32.9983</v>
      </c>
      <c r="I25" s="95">
        <v>39.650595000000003</v>
      </c>
      <c r="J25" s="95">
        <v>27.176953000000001</v>
      </c>
      <c r="K25" s="95"/>
      <c r="O25" s="91">
        <v>0.46666666666666601</v>
      </c>
      <c r="T25" s="97"/>
      <c r="U25" s="97"/>
      <c r="V25" s="97"/>
    </row>
    <row r="26" spans="1:22" x14ac:dyDescent="0.2">
      <c r="A26" s="96">
        <v>41821</v>
      </c>
      <c r="B26" s="95">
        <v>3.2902666666666671</v>
      </c>
      <c r="C26" s="95">
        <f t="shared" si="0"/>
        <v>0.24799999999999978</v>
      </c>
      <c r="D26" s="95">
        <v>3.5382666666666669</v>
      </c>
      <c r="E26" s="11"/>
      <c r="F26" s="11"/>
      <c r="G26" s="95"/>
      <c r="H26" s="95">
        <v>42.277200000000001</v>
      </c>
      <c r="I26" s="95">
        <v>56.517364000000001</v>
      </c>
      <c r="J26" s="95">
        <v>28.340105999999999</v>
      </c>
      <c r="K26" s="95"/>
      <c r="O26" s="91">
        <v>0.494623655913978</v>
      </c>
      <c r="T26" s="97"/>
      <c r="U26" s="97"/>
      <c r="V26" s="97"/>
    </row>
    <row r="27" spans="1:22" x14ac:dyDescent="0.2">
      <c r="A27" s="96">
        <v>41852</v>
      </c>
      <c r="B27" s="95">
        <v>3.2978666666666672</v>
      </c>
      <c r="C27" s="95">
        <f t="shared" si="0"/>
        <v>0.25359999999999916</v>
      </c>
      <c r="D27" s="95">
        <v>3.5514666666666663</v>
      </c>
      <c r="E27" s="11"/>
      <c r="F27" s="11"/>
      <c r="G27" s="95"/>
      <c r="H27" s="95">
        <v>34.017600000000002</v>
      </c>
      <c r="I27" s="95">
        <v>41.180534999999999</v>
      </c>
      <c r="J27" s="95">
        <v>28.118872</v>
      </c>
      <c r="K27" s="95"/>
      <c r="O27" s="91">
        <v>0.45161290322580599</v>
      </c>
      <c r="T27" s="97"/>
      <c r="U27" s="97"/>
      <c r="V27" s="97"/>
    </row>
    <row r="28" spans="1:22" x14ac:dyDescent="0.2">
      <c r="A28" s="96">
        <v>41883</v>
      </c>
      <c r="B28" s="95">
        <v>3.1992906666666672</v>
      </c>
      <c r="C28" s="95">
        <f t="shared" si="0"/>
        <v>0.25039999999999996</v>
      </c>
      <c r="D28" s="95">
        <v>3.4496906666666671</v>
      </c>
      <c r="E28" s="11"/>
      <c r="F28" s="11"/>
      <c r="G28" s="95"/>
      <c r="H28" s="95">
        <v>30.104500000000002</v>
      </c>
      <c r="I28" s="95">
        <v>32.840539</v>
      </c>
      <c r="J28" s="95">
        <v>27.399538</v>
      </c>
      <c r="K28" s="95"/>
      <c r="O28" s="91">
        <v>0.48888888888888798</v>
      </c>
      <c r="T28" s="97"/>
      <c r="U28" s="97"/>
      <c r="V28" s="97"/>
    </row>
    <row r="29" spans="1:22" x14ac:dyDescent="0.2">
      <c r="A29" s="96">
        <v>41913</v>
      </c>
      <c r="B29" s="95">
        <v>3.0868426666666671</v>
      </c>
      <c r="C29" s="95">
        <f t="shared" si="0"/>
        <v>0.25039999999999996</v>
      </c>
      <c r="D29" s="95">
        <v>3.337242666666667</v>
      </c>
      <c r="E29" s="11"/>
      <c r="F29" s="11"/>
      <c r="G29" s="95"/>
      <c r="H29" s="95">
        <v>29.3477</v>
      </c>
      <c r="I29" s="95">
        <v>31.995788000000001</v>
      </c>
      <c r="J29" s="95">
        <v>26.711594999999999</v>
      </c>
      <c r="K29" s="95"/>
      <c r="O29" s="91">
        <v>0.494623655913978</v>
      </c>
      <c r="T29" s="97"/>
      <c r="U29" s="97"/>
      <c r="V29" s="97"/>
    </row>
    <row r="30" spans="1:22" x14ac:dyDescent="0.2">
      <c r="A30" s="96">
        <v>41944</v>
      </c>
      <c r="B30" s="95">
        <v>3.2368853333333334</v>
      </c>
      <c r="C30" s="95">
        <f t="shared" si="0"/>
        <v>0.35599999999999987</v>
      </c>
      <c r="D30" s="95">
        <v>3.5928853333333333</v>
      </c>
      <c r="E30" s="11"/>
      <c r="F30" s="11"/>
      <c r="G30" s="95"/>
      <c r="H30" s="95">
        <v>31.453099999999999</v>
      </c>
      <c r="I30" s="95">
        <v>34.211061999999998</v>
      </c>
      <c r="J30" s="95">
        <v>29.048075000000001</v>
      </c>
      <c r="K30" s="95"/>
      <c r="O30" s="91">
        <v>0.44444444444444398</v>
      </c>
      <c r="T30" s="97"/>
      <c r="U30" s="97"/>
      <c r="V30" s="97"/>
    </row>
    <row r="31" spans="1:22" x14ac:dyDescent="0.2">
      <c r="A31" s="96">
        <v>41974</v>
      </c>
      <c r="B31" s="95">
        <v>3.4174293333333332</v>
      </c>
      <c r="C31" s="95">
        <f t="shared" si="0"/>
        <v>1.8008000000000002</v>
      </c>
      <c r="D31" s="95">
        <v>5.2182293333333334</v>
      </c>
      <c r="E31" s="11"/>
      <c r="F31" s="11"/>
      <c r="G31" s="95"/>
      <c r="H31" s="95">
        <v>49.392499999999998</v>
      </c>
      <c r="I31" s="95">
        <v>57.895625000000003</v>
      </c>
      <c r="J31" s="95">
        <v>41.070504999999997</v>
      </c>
      <c r="K31" s="95"/>
      <c r="O31" s="91">
        <v>0.494623655913978</v>
      </c>
      <c r="T31" s="97"/>
      <c r="U31" s="97"/>
      <c r="V31" s="97"/>
    </row>
    <row r="32" spans="1:22" x14ac:dyDescent="0.2">
      <c r="A32" s="96">
        <v>42005</v>
      </c>
      <c r="B32" s="95">
        <v>3.658730666666667</v>
      </c>
      <c r="C32" s="95">
        <f t="shared" si="0"/>
        <v>3.4039999999999999</v>
      </c>
      <c r="D32" s="95">
        <v>7.0627306666666669</v>
      </c>
      <c r="E32" s="11"/>
      <c r="F32" s="11"/>
      <c r="G32" s="95"/>
      <c r="H32" s="95">
        <v>70.643100000000004</v>
      </c>
      <c r="I32" s="95">
        <v>86.375369000000006</v>
      </c>
      <c r="J32" s="95">
        <v>56.517040000000001</v>
      </c>
      <c r="K32" s="95"/>
      <c r="O32" s="91">
        <v>0.473118279569892</v>
      </c>
      <c r="T32" s="97"/>
      <c r="U32" s="97"/>
      <c r="V32" s="97"/>
    </row>
    <row r="33" spans="1:22" x14ac:dyDescent="0.2">
      <c r="A33" s="96">
        <v>42036</v>
      </c>
      <c r="B33" s="95">
        <v>3.6494080000000007</v>
      </c>
      <c r="C33" s="95">
        <f t="shared" si="0"/>
        <v>2.8272000000000017</v>
      </c>
      <c r="D33" s="95">
        <v>6.4766080000000024</v>
      </c>
      <c r="E33" s="11"/>
      <c r="F33" s="11"/>
      <c r="G33" s="95"/>
      <c r="H33" s="95">
        <v>54.207299999999996</v>
      </c>
      <c r="I33" s="95">
        <v>58.678249999999998</v>
      </c>
      <c r="J33" s="95">
        <v>50.142471</v>
      </c>
      <c r="K33" s="95"/>
      <c r="O33" s="91">
        <v>0.476190476190476</v>
      </c>
      <c r="T33" s="97"/>
      <c r="U33" s="97"/>
      <c r="V33" s="97"/>
    </row>
    <row r="34" spans="1:22" x14ac:dyDescent="0.2">
      <c r="A34" s="96">
        <v>42064</v>
      </c>
      <c r="B34" s="95">
        <v>3.4885866666666674</v>
      </c>
      <c r="C34" s="95">
        <f t="shared" si="0"/>
        <v>0.62880000000000003</v>
      </c>
      <c r="D34" s="95">
        <v>4.1173866666666674</v>
      </c>
      <c r="E34" s="11"/>
      <c r="F34" s="11"/>
      <c r="G34" s="95"/>
      <c r="H34" s="95">
        <v>34.985700000000001</v>
      </c>
      <c r="I34" s="95">
        <v>38.111477000000001</v>
      </c>
      <c r="J34" s="95">
        <v>32.179361999999998</v>
      </c>
      <c r="K34" s="95"/>
      <c r="O34" s="91">
        <v>0.473118279569892</v>
      </c>
      <c r="T34" s="97"/>
      <c r="U34" s="97"/>
      <c r="V34" s="97"/>
    </row>
    <row r="35" spans="1:22" x14ac:dyDescent="0.2">
      <c r="A35" s="96">
        <v>42095</v>
      </c>
      <c r="B35" s="95">
        <v>3.2894613333333336</v>
      </c>
      <c r="C35" s="95">
        <f t="shared" si="0"/>
        <v>0.22240000000000038</v>
      </c>
      <c r="D35" s="95">
        <v>3.5118613333333339</v>
      </c>
      <c r="E35" s="11"/>
      <c r="F35" s="11"/>
      <c r="G35" s="95"/>
      <c r="H35" s="95">
        <v>30.954000000000001</v>
      </c>
      <c r="I35" s="95">
        <v>33.749346000000003</v>
      </c>
      <c r="J35" s="95">
        <v>28.279402000000001</v>
      </c>
      <c r="K35" s="95"/>
      <c r="O35" s="91">
        <v>0.48888888888888798</v>
      </c>
      <c r="T35" s="97"/>
      <c r="U35" s="97"/>
      <c r="V35" s="97"/>
    </row>
    <row r="36" spans="1:22" x14ac:dyDescent="0.2">
      <c r="A36" s="96">
        <v>42125</v>
      </c>
      <c r="B36" s="95">
        <v>3.4306240000000003</v>
      </c>
      <c r="C36" s="95">
        <f t="shared" si="0"/>
        <v>0.23200000000000021</v>
      </c>
      <c r="D36" s="95">
        <v>3.6626240000000005</v>
      </c>
      <c r="E36" s="11"/>
      <c r="F36" s="11"/>
      <c r="G36" s="95"/>
      <c r="H36" s="95">
        <v>31.643899999999999</v>
      </c>
      <c r="I36" s="95">
        <v>34.871696</v>
      </c>
      <c r="J36" s="95">
        <v>28.984729999999999</v>
      </c>
      <c r="K36" s="95"/>
      <c r="O36" s="91">
        <v>0.45161290322580599</v>
      </c>
      <c r="T36" s="97"/>
      <c r="U36" s="97"/>
      <c r="V36" s="97"/>
    </row>
    <row r="37" spans="1:22" x14ac:dyDescent="0.2">
      <c r="A37" s="96">
        <v>42156</v>
      </c>
      <c r="B37" s="95">
        <v>3.4922773333333335</v>
      </c>
      <c r="C37" s="95">
        <f t="shared" si="0"/>
        <v>0.2343999999999995</v>
      </c>
      <c r="D37" s="95">
        <v>3.726677333333333</v>
      </c>
      <c r="E37" s="11"/>
      <c r="F37" s="11"/>
      <c r="G37" s="95"/>
      <c r="H37" s="95">
        <v>36.222099999999998</v>
      </c>
      <c r="I37" s="95">
        <v>43.43159</v>
      </c>
      <c r="J37" s="95">
        <v>29.325733</v>
      </c>
      <c r="K37" s="95"/>
      <c r="O37" s="91">
        <v>0.48888888888888798</v>
      </c>
      <c r="T37" s="97"/>
      <c r="U37" s="97"/>
      <c r="V37" s="97"/>
    </row>
    <row r="38" spans="1:22" x14ac:dyDescent="0.2">
      <c r="A38" s="96">
        <v>42186</v>
      </c>
      <c r="B38" s="95">
        <v>3.5859733333333339</v>
      </c>
      <c r="C38" s="95">
        <f t="shared" si="0"/>
        <v>0.24079999999999968</v>
      </c>
      <c r="D38" s="95">
        <v>3.8267733333333336</v>
      </c>
      <c r="E38" s="11"/>
      <c r="F38" s="11"/>
      <c r="G38" s="95"/>
      <c r="H38" s="95">
        <v>42.976700000000001</v>
      </c>
      <c r="I38" s="95">
        <v>55.638993999999997</v>
      </c>
      <c r="J38" s="95">
        <v>30.583988999999999</v>
      </c>
      <c r="K38" s="95"/>
      <c r="O38" s="91">
        <v>0.494623655913978</v>
      </c>
      <c r="T38" s="97"/>
      <c r="U38" s="97"/>
      <c r="V38" s="97"/>
    </row>
    <row r="39" spans="1:22" x14ac:dyDescent="0.2">
      <c r="A39" s="96">
        <v>42217</v>
      </c>
      <c r="B39" s="95">
        <v>3.5919520000000009</v>
      </c>
      <c r="C39" s="95">
        <f t="shared" si="0"/>
        <v>0.2464000000000004</v>
      </c>
      <c r="D39" s="95">
        <v>3.8383520000000013</v>
      </c>
      <c r="E39" s="11"/>
      <c r="F39" s="11"/>
      <c r="G39" s="95"/>
      <c r="H39" s="95">
        <v>35.866399999999999</v>
      </c>
      <c r="I39" s="95">
        <v>42.659494000000002</v>
      </c>
      <c r="J39" s="95">
        <v>30.271372</v>
      </c>
      <c r="K39" s="95"/>
      <c r="O39" s="91">
        <v>0.45161290322580599</v>
      </c>
      <c r="T39" s="97"/>
      <c r="U39" s="97"/>
      <c r="V39" s="97"/>
    </row>
    <row r="40" spans="1:22" x14ac:dyDescent="0.2">
      <c r="A40" s="96">
        <v>42248</v>
      </c>
      <c r="B40" s="95">
        <v>3.4765280000000005</v>
      </c>
      <c r="C40" s="95">
        <f t="shared" si="0"/>
        <v>0.2432000000000003</v>
      </c>
      <c r="D40" s="95">
        <v>3.7197280000000008</v>
      </c>
      <c r="E40" s="11"/>
      <c r="F40" s="11"/>
      <c r="G40" s="95"/>
      <c r="H40" s="95">
        <v>32.271699999999996</v>
      </c>
      <c r="I40" s="95">
        <v>35.095112999999998</v>
      </c>
      <c r="J40" s="95">
        <v>29.486602999999999</v>
      </c>
      <c r="K40" s="95"/>
      <c r="O40" s="91">
        <v>0.48888888888888798</v>
      </c>
      <c r="T40" s="97"/>
      <c r="U40" s="97"/>
      <c r="V40" s="97"/>
    </row>
    <row r="41" spans="1:22" x14ac:dyDescent="0.2">
      <c r="A41" s="96">
        <v>42278</v>
      </c>
      <c r="B41" s="95">
        <v>3.3213546666666667</v>
      </c>
      <c r="C41" s="95">
        <f t="shared" si="0"/>
        <v>0.2432000000000003</v>
      </c>
      <c r="D41" s="95">
        <v>3.564554666666667</v>
      </c>
      <c r="E41" s="11"/>
      <c r="F41" s="11"/>
      <c r="G41" s="95"/>
      <c r="H41" s="95">
        <v>31.223700000000001</v>
      </c>
      <c r="I41" s="95">
        <v>33.965142</v>
      </c>
      <c r="J41" s="95">
        <v>28.556632</v>
      </c>
      <c r="K41" s="95"/>
      <c r="O41" s="91">
        <v>0.473118279569892</v>
      </c>
      <c r="T41" s="97"/>
      <c r="U41" s="97"/>
      <c r="V41" s="97"/>
    </row>
    <row r="42" spans="1:22" x14ac:dyDescent="0.2">
      <c r="A42" s="96">
        <v>42309</v>
      </c>
      <c r="B42" s="95">
        <v>3.5027360000000005</v>
      </c>
      <c r="C42" s="95">
        <f t="shared" si="0"/>
        <v>0.33840000000000003</v>
      </c>
      <c r="D42" s="95">
        <v>3.8411360000000005</v>
      </c>
      <c r="E42" s="11"/>
      <c r="F42" s="11"/>
      <c r="G42" s="95"/>
      <c r="H42" s="95">
        <v>34.090800000000002</v>
      </c>
      <c r="I42" s="95">
        <v>37.389851</v>
      </c>
      <c r="J42" s="95">
        <v>31.077656000000001</v>
      </c>
      <c r="K42" s="95"/>
      <c r="O42" s="91">
        <v>0.46666666666666601</v>
      </c>
      <c r="T42" s="97"/>
      <c r="U42" s="97"/>
      <c r="V42" s="97"/>
    </row>
    <row r="43" spans="1:22" x14ac:dyDescent="0.2">
      <c r="A43" s="96">
        <v>42339</v>
      </c>
      <c r="B43" s="95">
        <v>3.7054026666666675</v>
      </c>
      <c r="C43" s="95">
        <f t="shared" si="0"/>
        <v>1.7136</v>
      </c>
      <c r="D43" s="95">
        <v>5.4190026666666675</v>
      </c>
      <c r="E43" s="11"/>
      <c r="F43" s="11"/>
      <c r="G43" s="95"/>
      <c r="H43" s="95">
        <v>50.512900000000002</v>
      </c>
      <c r="I43" s="95">
        <v>58.357281999999998</v>
      </c>
      <c r="J43" s="95">
        <v>42.835638000000003</v>
      </c>
      <c r="K43" s="95"/>
      <c r="O43" s="91">
        <v>0.494623655913978</v>
      </c>
      <c r="T43" s="97"/>
      <c r="U43" s="97"/>
      <c r="V43" s="97"/>
    </row>
    <row r="44" spans="1:22" x14ac:dyDescent="0.2">
      <c r="A44" s="96">
        <v>42370</v>
      </c>
      <c r="B44" s="95">
        <v>3.8648600000000002</v>
      </c>
      <c r="C44" s="95">
        <f t="shared" si="0"/>
        <v>3.2392000000000003</v>
      </c>
      <c r="D44" s="95">
        <v>7.1040600000000005</v>
      </c>
      <c r="E44" s="11"/>
      <c r="F44" s="11"/>
      <c r="G44" s="95"/>
      <c r="H44" s="95">
        <v>71.495800000000003</v>
      </c>
      <c r="I44" s="95">
        <v>88.643422000000001</v>
      </c>
      <c r="J44" s="95">
        <v>57.372253999999998</v>
      </c>
      <c r="K44" s="95"/>
      <c r="O44" s="91">
        <v>0.45161290322580599</v>
      </c>
      <c r="T44" s="97"/>
      <c r="U44" s="97"/>
      <c r="V44" s="97"/>
    </row>
    <row r="45" spans="1:22" x14ac:dyDescent="0.2">
      <c r="A45" s="96">
        <v>42401</v>
      </c>
      <c r="B45" s="95">
        <v>3.8584813333333345</v>
      </c>
      <c r="C45" s="95">
        <f t="shared" si="0"/>
        <v>2.6896000000000004</v>
      </c>
      <c r="D45" s="95">
        <v>6.548081333333335</v>
      </c>
      <c r="E45" s="11"/>
      <c r="F45" s="11"/>
      <c r="G45" s="95"/>
      <c r="H45" s="95">
        <v>55.367199999999997</v>
      </c>
      <c r="I45" s="95">
        <v>60.254582999999997</v>
      </c>
      <c r="J45" s="95">
        <v>50.806083000000001</v>
      </c>
      <c r="K45" s="95"/>
      <c r="O45" s="91">
        <v>0.48275862068965503</v>
      </c>
      <c r="T45" s="97"/>
      <c r="U45" s="97"/>
      <c r="V45" s="97"/>
    </row>
    <row r="46" spans="1:22" x14ac:dyDescent="0.2">
      <c r="A46" s="96">
        <v>42430</v>
      </c>
      <c r="B46" s="95">
        <v>3.6711093333333338</v>
      </c>
      <c r="C46" s="95">
        <f t="shared" si="0"/>
        <v>0.59759999999999991</v>
      </c>
      <c r="D46" s="95">
        <v>4.2687093333333337</v>
      </c>
      <c r="E46" s="11"/>
      <c r="F46" s="11"/>
      <c r="G46" s="95"/>
      <c r="H46" s="95">
        <v>36.362200000000001</v>
      </c>
      <c r="I46" s="95">
        <v>39.205570000000002</v>
      </c>
      <c r="J46" s="95">
        <v>33.577500000000001</v>
      </c>
      <c r="K46" s="95"/>
      <c r="O46" s="91">
        <v>0.494623655913978</v>
      </c>
      <c r="T46" s="97"/>
      <c r="U46" s="97"/>
      <c r="V46" s="97"/>
    </row>
    <row r="47" spans="1:22" x14ac:dyDescent="0.2">
      <c r="A47" s="96">
        <v>42461</v>
      </c>
      <c r="B47" s="95">
        <v>3.4565586666666661</v>
      </c>
      <c r="C47" s="95">
        <f t="shared" si="0"/>
        <v>0.21119999999999983</v>
      </c>
      <c r="D47" s="95">
        <v>3.6677586666666659</v>
      </c>
      <c r="E47" s="11"/>
      <c r="F47" s="11"/>
      <c r="G47" s="95"/>
      <c r="H47" s="95">
        <v>32.550800000000002</v>
      </c>
      <c r="I47" s="95">
        <v>35.660684000000003</v>
      </c>
      <c r="J47" s="95">
        <v>29.830155999999999</v>
      </c>
      <c r="K47" s="95"/>
      <c r="O47" s="91">
        <v>0.46666666666666601</v>
      </c>
      <c r="T47" s="97"/>
      <c r="U47" s="97"/>
      <c r="V47" s="97"/>
    </row>
    <row r="48" spans="1:22" x14ac:dyDescent="0.2">
      <c r="A48" s="96">
        <v>42491</v>
      </c>
      <c r="B48" s="95">
        <v>3.630965333333334</v>
      </c>
      <c r="C48" s="95">
        <f t="shared" si="0"/>
        <v>0.21999999999999931</v>
      </c>
      <c r="D48" s="95">
        <v>3.8509653333333334</v>
      </c>
      <c r="E48" s="11"/>
      <c r="F48" s="11"/>
      <c r="G48" s="95"/>
      <c r="H48" s="95">
        <v>36.655000000000001</v>
      </c>
      <c r="I48" s="95">
        <v>43.324686999999997</v>
      </c>
      <c r="J48" s="95">
        <v>30.665229</v>
      </c>
      <c r="K48" s="95"/>
      <c r="O48" s="91">
        <v>0.473118279569892</v>
      </c>
      <c r="T48" s="97"/>
      <c r="U48" s="97"/>
      <c r="V48" s="97"/>
    </row>
    <row r="49" spans="1:22" x14ac:dyDescent="0.2">
      <c r="A49" s="96">
        <v>42522</v>
      </c>
      <c r="B49" s="95">
        <v>3.7042640000000002</v>
      </c>
      <c r="C49" s="95">
        <f t="shared" si="0"/>
        <v>0.22239999999999949</v>
      </c>
      <c r="D49" s="95">
        <v>3.9266639999999997</v>
      </c>
      <c r="E49" s="11"/>
      <c r="F49" s="11"/>
      <c r="G49" s="95"/>
      <c r="H49" s="95">
        <v>39.185899999999997</v>
      </c>
      <c r="I49" s="95">
        <v>47.489204000000001</v>
      </c>
      <c r="J49" s="95">
        <v>31.242308999999999</v>
      </c>
      <c r="K49" s="95"/>
      <c r="O49" s="91">
        <v>0.48888888888888798</v>
      </c>
      <c r="T49" s="97"/>
      <c r="U49" s="97"/>
      <c r="V49" s="97"/>
    </row>
    <row r="50" spans="1:22" x14ac:dyDescent="0.2">
      <c r="A50" s="96">
        <v>42552</v>
      </c>
      <c r="B50" s="95">
        <v>3.8150786666666678</v>
      </c>
      <c r="C50" s="95">
        <f t="shared" si="0"/>
        <v>0.2280000000000002</v>
      </c>
      <c r="D50" s="95">
        <v>4.043078666666668</v>
      </c>
      <c r="E50" s="11"/>
      <c r="F50" s="11"/>
      <c r="G50" s="95"/>
      <c r="H50" s="95">
        <v>45.659799999999997</v>
      </c>
      <c r="I50" s="95">
        <v>61.552588999999998</v>
      </c>
      <c r="J50" s="95">
        <v>32.571052999999999</v>
      </c>
      <c r="K50" s="95"/>
      <c r="O50" s="91">
        <v>0.45161290322580599</v>
      </c>
      <c r="T50" s="97"/>
      <c r="U50" s="97"/>
      <c r="V50" s="97"/>
    </row>
    <row r="51" spans="1:22" x14ac:dyDescent="0.2">
      <c r="A51" s="96">
        <v>42583</v>
      </c>
      <c r="B51" s="95">
        <v>3.8191000000000006</v>
      </c>
      <c r="C51" s="95">
        <f t="shared" si="0"/>
        <v>0.23360000000000003</v>
      </c>
      <c r="D51" s="95">
        <v>4.0527000000000006</v>
      </c>
      <c r="E51" s="11"/>
      <c r="F51" s="11"/>
      <c r="G51" s="95"/>
      <c r="H51" s="95">
        <v>38.415500000000002</v>
      </c>
      <c r="I51" s="95">
        <v>44.818043000000003</v>
      </c>
      <c r="J51" s="95">
        <v>32.146541999999997</v>
      </c>
      <c r="K51" s="95"/>
      <c r="O51" s="91">
        <v>0.494623655913978</v>
      </c>
      <c r="T51" s="97"/>
      <c r="U51" s="97"/>
      <c r="V51" s="97"/>
    </row>
    <row r="52" spans="1:22" x14ac:dyDescent="0.2">
      <c r="A52" s="96">
        <v>42614</v>
      </c>
      <c r="B52" s="95">
        <v>3.6705760000000005</v>
      </c>
      <c r="C52" s="95">
        <f t="shared" si="0"/>
        <v>0.23040000000000038</v>
      </c>
      <c r="D52" s="95">
        <v>3.9009760000000009</v>
      </c>
      <c r="E52" s="11"/>
      <c r="F52" s="11"/>
      <c r="G52" s="95"/>
      <c r="H52" s="95">
        <v>33.965000000000003</v>
      </c>
      <c r="I52" s="95">
        <v>36.801022000000003</v>
      </c>
      <c r="J52" s="95">
        <v>31.163585999999999</v>
      </c>
      <c r="K52" s="95"/>
      <c r="O52" s="91">
        <v>0.48888888888888798</v>
      </c>
      <c r="T52" s="97"/>
      <c r="U52" s="97"/>
      <c r="V52" s="97"/>
    </row>
    <row r="53" spans="1:22" x14ac:dyDescent="0.2">
      <c r="A53" s="96">
        <v>42644</v>
      </c>
      <c r="B53" s="95">
        <v>3.4760226666666671</v>
      </c>
      <c r="C53" s="95">
        <f t="shared" si="0"/>
        <v>0.23119999999999941</v>
      </c>
      <c r="D53" s="95">
        <v>3.7072226666666666</v>
      </c>
      <c r="E53" s="11"/>
      <c r="F53" s="11"/>
      <c r="G53" s="95"/>
      <c r="H53" s="95">
        <v>32.7014</v>
      </c>
      <c r="I53" s="95">
        <v>35.52619</v>
      </c>
      <c r="J53" s="95">
        <v>30.022524000000001</v>
      </c>
      <c r="K53" s="95"/>
      <c r="O53" s="91">
        <v>0.45161290322580599</v>
      </c>
      <c r="T53" s="97"/>
      <c r="U53" s="97"/>
      <c r="V53" s="97"/>
    </row>
    <row r="54" spans="1:22" x14ac:dyDescent="0.2">
      <c r="A54" s="96">
        <v>42675</v>
      </c>
      <c r="B54" s="95">
        <v>3.6848373333333342</v>
      </c>
      <c r="C54" s="95">
        <f t="shared" si="0"/>
        <v>0.32240000000000002</v>
      </c>
      <c r="D54" s="95">
        <v>4.0072373333333342</v>
      </c>
      <c r="E54" s="11"/>
      <c r="F54" s="11"/>
      <c r="G54" s="95"/>
      <c r="H54" s="95">
        <v>36.5886</v>
      </c>
      <c r="I54" s="95">
        <v>40.544801</v>
      </c>
      <c r="J54" s="95">
        <v>32.761684000000002</v>
      </c>
      <c r="K54" s="95"/>
      <c r="O54" s="91">
        <v>0.48888888888888798</v>
      </c>
      <c r="T54" s="97"/>
      <c r="U54" s="97"/>
      <c r="V54" s="97"/>
    </row>
    <row r="55" spans="1:22" x14ac:dyDescent="0.2">
      <c r="A55" s="96">
        <v>42705</v>
      </c>
      <c r="B55" s="95">
        <v>3.9051133333333343</v>
      </c>
      <c r="C55" s="95">
        <f t="shared" si="0"/>
        <v>1.6303999999999998</v>
      </c>
      <c r="D55" s="95">
        <v>5.5355133333333342</v>
      </c>
      <c r="E55" s="11"/>
      <c r="F55" s="11"/>
      <c r="G55" s="95"/>
      <c r="H55" s="95">
        <v>51.8583</v>
      </c>
      <c r="I55" s="95">
        <v>60.287953999999999</v>
      </c>
      <c r="J55" s="95">
        <v>44.289234</v>
      </c>
      <c r="K55" s="95"/>
      <c r="O55" s="91">
        <v>0.473118279569892</v>
      </c>
      <c r="T55" s="97"/>
      <c r="U55" s="97"/>
      <c r="V55" s="97"/>
    </row>
    <row r="56" spans="1:22" x14ac:dyDescent="0.2">
      <c r="A56" s="98">
        <v>42736</v>
      </c>
      <c r="B56" s="95">
        <v>4.0516634666666675</v>
      </c>
      <c r="C56" s="95">
        <f t="shared" si="0"/>
        <v>3.0824000000000016</v>
      </c>
      <c r="D56" s="95">
        <v>7.1340634666666691</v>
      </c>
      <c r="E56" s="11"/>
      <c r="F56" s="11"/>
      <c r="G56" s="95"/>
      <c r="H56" s="95">
        <v>71.603999999999999</v>
      </c>
      <c r="I56" s="95">
        <v>87.268977000000007</v>
      </c>
      <c r="J56" s="95">
        <v>57.536912999999998</v>
      </c>
      <c r="K56" s="95"/>
      <c r="O56" s="91">
        <v>0.473118279569892</v>
      </c>
      <c r="T56" s="97"/>
      <c r="U56" s="97"/>
      <c r="V56" s="97"/>
    </row>
    <row r="57" spans="1:22" x14ac:dyDescent="0.2">
      <c r="A57" s="98">
        <v>42767</v>
      </c>
      <c r="B57" s="95">
        <v>4.0482661333333345</v>
      </c>
      <c r="C57" s="95">
        <f t="shared" si="0"/>
        <v>2.5591999999999997</v>
      </c>
      <c r="D57" s="95">
        <v>6.6074661333333342</v>
      </c>
      <c r="E57" s="11"/>
      <c r="F57" s="11"/>
      <c r="G57" s="95"/>
      <c r="H57" s="95">
        <v>57.197600000000001</v>
      </c>
      <c r="I57" s="95">
        <v>62.930750000000003</v>
      </c>
      <c r="J57" s="95">
        <v>51.984943000000001</v>
      </c>
      <c r="K57" s="95"/>
      <c r="O57" s="91">
        <v>0.476190476190476</v>
      </c>
      <c r="T57" s="97"/>
      <c r="U57" s="97"/>
      <c r="V57" s="97"/>
    </row>
    <row r="58" spans="1:22" x14ac:dyDescent="0.2">
      <c r="A58" s="98">
        <v>42795</v>
      </c>
      <c r="B58" s="95">
        <v>3.8328490666666677</v>
      </c>
      <c r="C58" s="95">
        <f t="shared" si="0"/>
        <v>0.56879999999999997</v>
      </c>
      <c r="D58" s="95">
        <v>4.4016490666666677</v>
      </c>
      <c r="E58" s="11"/>
      <c r="F58" s="11"/>
      <c r="G58" s="95"/>
      <c r="H58" s="95">
        <v>38.501800000000003</v>
      </c>
      <c r="I58" s="95">
        <v>41.882173000000002</v>
      </c>
      <c r="J58" s="95">
        <v>35.191780999999999</v>
      </c>
      <c r="K58" s="95"/>
      <c r="O58" s="91">
        <v>0.494623655913978</v>
      </c>
      <c r="T58" s="97"/>
      <c r="U58" s="97"/>
      <c r="V58" s="97"/>
    </row>
    <row r="59" spans="1:22" x14ac:dyDescent="0.2">
      <c r="A59" s="98">
        <v>42826</v>
      </c>
      <c r="B59" s="95">
        <v>3.6026106666666671</v>
      </c>
      <c r="C59" s="95">
        <f t="shared" si="0"/>
        <v>0.20000000000000018</v>
      </c>
      <c r="D59" s="95">
        <v>3.8026106666666672</v>
      </c>
      <c r="E59" s="11"/>
      <c r="F59" s="11"/>
      <c r="G59" s="95"/>
      <c r="H59" s="95">
        <v>34.318100000000001</v>
      </c>
      <c r="I59" s="95">
        <v>38.081031000000003</v>
      </c>
      <c r="J59" s="95">
        <v>31.308949999999999</v>
      </c>
      <c r="K59" s="95"/>
      <c r="O59" s="91">
        <v>0.44444444444444398</v>
      </c>
      <c r="T59" s="97"/>
      <c r="U59" s="97"/>
      <c r="V59" s="97"/>
    </row>
    <row r="60" spans="1:22" x14ac:dyDescent="0.2">
      <c r="A60" s="98">
        <v>42856</v>
      </c>
      <c r="B60" s="95">
        <v>3.8113077333333338</v>
      </c>
      <c r="C60" s="95">
        <f t="shared" si="0"/>
        <v>0.20879999999999921</v>
      </c>
      <c r="D60" s="95">
        <v>4.020107733333333</v>
      </c>
      <c r="E60" s="11"/>
      <c r="F60" s="11"/>
      <c r="G60" s="95"/>
      <c r="H60" s="95">
        <v>34.645400000000002</v>
      </c>
      <c r="I60" s="95">
        <v>37.323667999999998</v>
      </c>
      <c r="J60" s="95">
        <v>32.024228000000001</v>
      </c>
      <c r="K60" s="95"/>
      <c r="O60" s="91">
        <v>0.494623655913978</v>
      </c>
      <c r="T60" s="97"/>
      <c r="U60" s="97"/>
      <c r="V60" s="97"/>
    </row>
    <row r="61" spans="1:22" x14ac:dyDescent="0.2">
      <c r="A61" s="98">
        <v>42887</v>
      </c>
      <c r="B61" s="95">
        <v>3.8967876266666668</v>
      </c>
      <c r="C61" s="95">
        <f t="shared" si="0"/>
        <v>0.21119999999999983</v>
      </c>
      <c r="D61" s="95">
        <v>4.1079876266666666</v>
      </c>
      <c r="E61" s="11"/>
      <c r="F61" s="11"/>
      <c r="G61" s="95"/>
      <c r="H61" s="95">
        <v>38.287799999999997</v>
      </c>
      <c r="I61" s="95">
        <v>44.688352000000002</v>
      </c>
      <c r="J61" s="95">
        <v>32.165053999999998</v>
      </c>
      <c r="K61" s="95"/>
      <c r="O61" s="91">
        <v>0.48888888888888798</v>
      </c>
      <c r="T61" s="97"/>
      <c r="U61" s="97"/>
      <c r="V61" s="97"/>
    </row>
    <row r="62" spans="1:22" x14ac:dyDescent="0.2">
      <c r="A62" s="98">
        <v>42917</v>
      </c>
      <c r="B62" s="95">
        <v>4.0253061333333342</v>
      </c>
      <c r="C62" s="95">
        <f t="shared" si="0"/>
        <v>0.2168000000000001</v>
      </c>
      <c r="D62" s="95">
        <v>4.2421061333333343</v>
      </c>
      <c r="E62" s="11"/>
      <c r="F62" s="11"/>
      <c r="G62" s="95"/>
      <c r="H62" s="95">
        <v>44.672400000000003</v>
      </c>
      <c r="I62" s="95">
        <v>57.363452000000002</v>
      </c>
      <c r="J62" s="95">
        <v>34.221935999999999</v>
      </c>
      <c r="K62" s="95"/>
      <c r="O62" s="91">
        <v>0.45161290322580599</v>
      </c>
      <c r="T62" s="97"/>
      <c r="U62" s="97"/>
      <c r="V62" s="97"/>
    </row>
    <row r="63" spans="1:22" x14ac:dyDescent="0.2">
      <c r="A63" s="98">
        <v>42948</v>
      </c>
      <c r="B63" s="95">
        <v>4.0275461333333347</v>
      </c>
      <c r="C63" s="95">
        <f t="shared" si="0"/>
        <v>0.22160000000000046</v>
      </c>
      <c r="D63" s="95">
        <v>4.2491461333333351</v>
      </c>
      <c r="E63" s="11"/>
      <c r="F63" s="11"/>
      <c r="G63" s="95"/>
      <c r="H63" s="95">
        <v>41.270099999999999</v>
      </c>
      <c r="I63" s="95">
        <v>48.752662999999998</v>
      </c>
      <c r="J63" s="95">
        <v>33.947712000000003</v>
      </c>
      <c r="K63" s="95"/>
      <c r="O63" s="91">
        <v>0.494623655913978</v>
      </c>
      <c r="T63" s="97"/>
      <c r="U63" s="97"/>
      <c r="V63" s="97"/>
    </row>
    <row r="64" spans="1:22" x14ac:dyDescent="0.2">
      <c r="A64" s="98">
        <v>42979</v>
      </c>
      <c r="B64" s="95">
        <v>3.843840000000001</v>
      </c>
      <c r="C64" s="95">
        <f t="shared" si="0"/>
        <v>0.21919999999999984</v>
      </c>
      <c r="D64" s="95">
        <v>4.0630400000000009</v>
      </c>
      <c r="E64" s="11"/>
      <c r="F64" s="11"/>
      <c r="G64" s="95"/>
      <c r="H64" s="95">
        <v>35.7333</v>
      </c>
      <c r="I64" s="95">
        <v>38.636071000000001</v>
      </c>
      <c r="J64" s="95">
        <v>32.942838000000002</v>
      </c>
      <c r="K64" s="95"/>
      <c r="O64" s="91">
        <v>0.46666666666666601</v>
      </c>
      <c r="T64" s="97"/>
      <c r="U64" s="97"/>
      <c r="V64" s="97"/>
    </row>
    <row r="65" spans="1:22" x14ac:dyDescent="0.2">
      <c r="A65" s="98">
        <v>43009</v>
      </c>
      <c r="B65" s="95">
        <v>3.6036000000000001</v>
      </c>
      <c r="C65" s="95">
        <f t="shared" si="0"/>
        <v>0.21920000000000028</v>
      </c>
      <c r="D65" s="95">
        <v>3.8228000000000004</v>
      </c>
      <c r="E65" s="11"/>
      <c r="F65" s="11"/>
      <c r="G65" s="95"/>
      <c r="H65" s="95">
        <v>33.859200000000001</v>
      </c>
      <c r="I65" s="95">
        <v>36.735568000000001</v>
      </c>
      <c r="J65" s="95">
        <v>31.075153</v>
      </c>
      <c r="K65" s="95"/>
      <c r="O65" s="91">
        <v>0.473118279569892</v>
      </c>
      <c r="T65" s="97"/>
      <c r="U65" s="97"/>
      <c r="V65" s="97"/>
    </row>
    <row r="66" spans="1:22" x14ac:dyDescent="0.2">
      <c r="A66" s="98">
        <v>43040</v>
      </c>
      <c r="B66" s="95">
        <v>3.843840000000001</v>
      </c>
      <c r="C66" s="95">
        <f t="shared" si="0"/>
        <v>0.30640000000000001</v>
      </c>
      <c r="D66" s="95">
        <v>4.150240000000001</v>
      </c>
      <c r="E66" s="11"/>
      <c r="F66" s="11"/>
      <c r="G66" s="95"/>
      <c r="H66" s="95">
        <v>36.724499999999999</v>
      </c>
      <c r="I66" s="95">
        <v>39.576988</v>
      </c>
      <c r="J66" s="95">
        <v>33.951901999999997</v>
      </c>
      <c r="K66" s="95"/>
      <c r="O66" s="91">
        <v>0.48888888888888798</v>
      </c>
      <c r="T66" s="97"/>
      <c r="U66" s="97"/>
      <c r="V66" s="97"/>
    </row>
    <row r="67" spans="1:22" x14ac:dyDescent="0.2">
      <c r="A67" s="98">
        <v>43070</v>
      </c>
      <c r="B67" s="95">
        <v>4.084080000000001</v>
      </c>
      <c r="C67" s="95">
        <f t="shared" si="0"/>
        <v>1.5512000000000006</v>
      </c>
      <c r="D67" s="95">
        <v>5.6352800000000016</v>
      </c>
      <c r="E67" s="11"/>
      <c r="F67" s="11"/>
      <c r="G67" s="95"/>
      <c r="H67" s="95">
        <v>52.223700000000001</v>
      </c>
      <c r="I67" s="95">
        <v>60.544255</v>
      </c>
      <c r="J67" s="95">
        <v>45.371985000000002</v>
      </c>
      <c r="K67" s="95"/>
      <c r="O67" s="91">
        <v>0.45161290322580599</v>
      </c>
      <c r="T67" s="97"/>
      <c r="U67" s="97"/>
      <c r="V67" s="97"/>
    </row>
    <row r="68" spans="1:22" x14ac:dyDescent="0.2">
      <c r="A68" s="98">
        <v>43101</v>
      </c>
      <c r="B68" s="95">
        <v>4.2066024000000013</v>
      </c>
      <c r="C68" s="95">
        <f t="shared" si="0"/>
        <v>2.9328000000000003</v>
      </c>
      <c r="D68" s="95">
        <v>7.1394024000000016</v>
      </c>
      <c r="E68" s="11"/>
      <c r="F68" s="11"/>
      <c r="G68" s="95"/>
      <c r="H68" s="95">
        <v>71.580200000000005</v>
      </c>
      <c r="I68" s="95">
        <v>85.388042999999996</v>
      </c>
      <c r="J68" s="95">
        <v>58.06718</v>
      </c>
      <c r="K68" s="95"/>
      <c r="O68" s="91">
        <v>0.494623655913978</v>
      </c>
      <c r="T68" s="97"/>
      <c r="U68" s="97"/>
      <c r="V68" s="97"/>
    </row>
    <row r="69" spans="1:22" x14ac:dyDescent="0.2">
      <c r="A69" s="98">
        <v>43132</v>
      </c>
      <c r="B69" s="95">
        <v>4.2066024000000013</v>
      </c>
      <c r="C69" s="95">
        <f t="shared" si="0"/>
        <v>2.4359999999999999</v>
      </c>
      <c r="D69" s="95">
        <v>6.6426024000000012</v>
      </c>
      <c r="E69" s="11"/>
      <c r="F69" s="11"/>
      <c r="G69" s="95"/>
      <c r="H69" s="95">
        <v>56.994199999999999</v>
      </c>
      <c r="I69" s="95">
        <v>62.096437000000002</v>
      </c>
      <c r="J69" s="95">
        <v>52.356589999999997</v>
      </c>
      <c r="K69" s="95"/>
      <c r="O69" s="91">
        <v>0.476190476190476</v>
      </c>
      <c r="T69" s="97"/>
      <c r="U69" s="97"/>
      <c r="V69" s="97"/>
    </row>
    <row r="70" spans="1:22" x14ac:dyDescent="0.2">
      <c r="A70" s="98">
        <v>43160</v>
      </c>
      <c r="B70" s="95">
        <v>3.959155200000001</v>
      </c>
      <c r="C70" s="95">
        <f t="shared" ref="C70:C127" si="1">D70-B70</f>
        <v>0.54159999999999942</v>
      </c>
      <c r="D70" s="95">
        <v>4.5007552000000004</v>
      </c>
      <c r="E70" s="11"/>
      <c r="F70" s="11"/>
      <c r="G70" s="95"/>
      <c r="H70" s="95">
        <v>38.943899999999999</v>
      </c>
      <c r="I70" s="95">
        <v>42.225852000000003</v>
      </c>
      <c r="J70" s="95">
        <v>35.997346</v>
      </c>
      <c r="K70" s="95"/>
      <c r="O70" s="91">
        <v>0.473118279569892</v>
      </c>
      <c r="T70" s="97"/>
      <c r="U70" s="97"/>
      <c r="V70" s="97"/>
    </row>
    <row r="71" spans="1:22" x14ac:dyDescent="0.2">
      <c r="A71" s="98">
        <v>43191</v>
      </c>
      <c r="B71" s="95">
        <v>3.7117080000000002</v>
      </c>
      <c r="C71" s="95">
        <f t="shared" si="1"/>
        <v>0.18959999999999999</v>
      </c>
      <c r="D71" s="95">
        <v>3.9013080000000002</v>
      </c>
      <c r="E71" s="11"/>
      <c r="F71" s="11"/>
      <c r="G71" s="95"/>
      <c r="H71" s="95">
        <v>35.160699999999999</v>
      </c>
      <c r="I71" s="95">
        <v>38.735238000000003</v>
      </c>
      <c r="J71" s="95">
        <v>32.032057000000002</v>
      </c>
      <c r="K71" s="95"/>
      <c r="O71" s="91">
        <v>0.46666666666666601</v>
      </c>
      <c r="T71" s="97"/>
      <c r="U71" s="97"/>
      <c r="V71" s="97"/>
    </row>
    <row r="72" spans="1:22" x14ac:dyDescent="0.2">
      <c r="A72" s="98">
        <v>43221</v>
      </c>
      <c r="B72" s="95">
        <v>3.959155200000001</v>
      </c>
      <c r="C72" s="95">
        <f t="shared" si="1"/>
        <v>0.19839999999999991</v>
      </c>
      <c r="D72" s="95">
        <v>4.1575552000000009</v>
      </c>
      <c r="E72" s="11"/>
      <c r="F72" s="11"/>
      <c r="G72" s="95"/>
      <c r="H72" s="95">
        <v>36.068399999999997</v>
      </c>
      <c r="I72" s="95">
        <v>39.102201000000001</v>
      </c>
      <c r="J72" s="95">
        <v>33.099521000000003</v>
      </c>
      <c r="K72" s="95"/>
      <c r="O72" s="91">
        <v>0.494623655913978</v>
      </c>
      <c r="T72" s="97"/>
      <c r="U72" s="97"/>
      <c r="V72" s="97"/>
    </row>
    <row r="73" spans="1:22" x14ac:dyDescent="0.2">
      <c r="A73" s="98">
        <v>43252</v>
      </c>
      <c r="B73" s="95">
        <v>4.0581340800000003</v>
      </c>
      <c r="C73" s="95">
        <f t="shared" si="1"/>
        <v>0.20000000000000018</v>
      </c>
      <c r="D73" s="95">
        <v>4.2581340800000005</v>
      </c>
      <c r="E73" s="11"/>
      <c r="F73" s="11"/>
      <c r="G73" s="95"/>
      <c r="H73" s="95">
        <v>39.269500000000001</v>
      </c>
      <c r="I73" s="95">
        <v>45.993927999999997</v>
      </c>
      <c r="J73" s="95">
        <v>33.385364000000003</v>
      </c>
      <c r="K73" s="95"/>
      <c r="O73" s="91">
        <v>0.46666666666666601</v>
      </c>
      <c r="T73" s="97"/>
      <c r="U73" s="97"/>
      <c r="V73" s="97"/>
    </row>
    <row r="74" spans="1:22" x14ac:dyDescent="0.2">
      <c r="A74" s="98">
        <v>43282</v>
      </c>
      <c r="B74" s="95">
        <v>4.2066024000000013</v>
      </c>
      <c r="C74" s="95">
        <f t="shared" si="1"/>
        <v>0.20559999999999956</v>
      </c>
      <c r="D74" s="95">
        <v>4.4122024000000009</v>
      </c>
      <c r="E74" s="11"/>
      <c r="F74" s="11"/>
      <c r="G74" s="95"/>
      <c r="H74" s="95">
        <v>46.421500000000002</v>
      </c>
      <c r="I74" s="95">
        <v>58.518011000000001</v>
      </c>
      <c r="J74" s="95">
        <v>35.559260000000002</v>
      </c>
      <c r="K74" s="95"/>
      <c r="O74" s="91">
        <v>0.473118279569892</v>
      </c>
      <c r="T74" s="97"/>
      <c r="U74" s="97"/>
      <c r="V74" s="97"/>
    </row>
    <row r="75" spans="1:22" x14ac:dyDescent="0.2">
      <c r="A75" s="98">
        <v>43313</v>
      </c>
      <c r="B75" s="95">
        <v>4.2066024000000013</v>
      </c>
      <c r="C75" s="95">
        <f t="shared" si="1"/>
        <v>0.21039999999999992</v>
      </c>
      <c r="D75" s="95">
        <v>4.4170024000000012</v>
      </c>
      <c r="E75" s="11"/>
      <c r="F75" s="11"/>
      <c r="G75" s="95"/>
      <c r="H75" s="95">
        <v>41.659799999999997</v>
      </c>
      <c r="I75" s="95">
        <v>48.262118999999998</v>
      </c>
      <c r="J75" s="95">
        <v>35.196674999999999</v>
      </c>
      <c r="K75" s="95"/>
      <c r="O75" s="91">
        <v>0.494623655913978</v>
      </c>
      <c r="T75" s="97"/>
      <c r="U75" s="97"/>
      <c r="V75" s="97"/>
    </row>
    <row r="76" spans="1:22" x14ac:dyDescent="0.2">
      <c r="A76" s="98">
        <v>43344</v>
      </c>
      <c r="B76" s="95">
        <v>3.959155200000001</v>
      </c>
      <c r="C76" s="95">
        <f t="shared" si="1"/>
        <v>0.20799999999999974</v>
      </c>
      <c r="D76" s="95">
        <v>4.1671552000000007</v>
      </c>
      <c r="E76" s="11"/>
      <c r="F76" s="11"/>
      <c r="G76" s="95"/>
      <c r="H76" s="95">
        <v>36.525199999999998</v>
      </c>
      <c r="I76" s="95">
        <v>39.556624999999997</v>
      </c>
      <c r="J76" s="95">
        <v>33.700074999999998</v>
      </c>
      <c r="K76" s="95"/>
      <c r="O76" s="91">
        <v>0.44444444444444398</v>
      </c>
      <c r="T76" s="97"/>
      <c r="U76" s="97"/>
      <c r="V76" s="97"/>
    </row>
    <row r="77" spans="1:22" x14ac:dyDescent="0.2">
      <c r="A77" s="98">
        <v>43374</v>
      </c>
      <c r="B77" s="95">
        <v>3.7117080000000002</v>
      </c>
      <c r="C77" s="95">
        <f t="shared" si="1"/>
        <v>0.20799999999999974</v>
      </c>
      <c r="D77" s="95">
        <v>3.919708</v>
      </c>
      <c r="E77" s="11"/>
      <c r="F77" s="11"/>
      <c r="G77" s="95"/>
      <c r="H77" s="95">
        <v>34.789200000000001</v>
      </c>
      <c r="I77" s="95">
        <v>37.677227999999999</v>
      </c>
      <c r="J77" s="95">
        <v>31.923802999999999</v>
      </c>
      <c r="K77" s="95"/>
      <c r="O77" s="91">
        <v>0.494623655913978</v>
      </c>
      <c r="T77" s="97"/>
      <c r="U77" s="97"/>
      <c r="V77" s="97"/>
    </row>
    <row r="78" spans="1:22" x14ac:dyDescent="0.2">
      <c r="A78" s="98">
        <v>43405</v>
      </c>
      <c r="B78" s="95">
        <v>3.959155200000001</v>
      </c>
      <c r="C78" s="95">
        <f t="shared" si="1"/>
        <v>0.29200000000000026</v>
      </c>
      <c r="D78" s="95">
        <v>4.2511552000000012</v>
      </c>
      <c r="E78" s="11"/>
      <c r="F78" s="11"/>
      <c r="G78" s="95"/>
      <c r="H78" s="95">
        <v>37.660699999999999</v>
      </c>
      <c r="I78" s="95">
        <v>40.545113000000001</v>
      </c>
      <c r="J78" s="95">
        <v>34.861167999999999</v>
      </c>
      <c r="K78" s="95"/>
      <c r="O78" s="91">
        <v>0.48888888888888798</v>
      </c>
      <c r="T78" s="97"/>
      <c r="U78" s="97"/>
      <c r="V78" s="97"/>
    </row>
    <row r="79" spans="1:22" x14ac:dyDescent="0.2">
      <c r="A79" s="98">
        <v>43435</v>
      </c>
      <c r="B79" s="95">
        <v>4.2066024000000013</v>
      </c>
      <c r="C79" s="95">
        <f t="shared" si="1"/>
        <v>1.4768000000000008</v>
      </c>
      <c r="D79" s="95">
        <v>5.6834024000000021</v>
      </c>
      <c r="E79" s="11"/>
      <c r="F79" s="11"/>
      <c r="G79" s="95"/>
      <c r="H79" s="95">
        <v>52.454099999999997</v>
      </c>
      <c r="I79" s="95">
        <v>60.448065</v>
      </c>
      <c r="J79" s="95">
        <v>45.869337999999999</v>
      </c>
      <c r="K79" s="95"/>
      <c r="O79" s="91">
        <v>0.45161290322580599</v>
      </c>
      <c r="T79" s="97"/>
      <c r="U79" s="97"/>
      <c r="V79" s="97"/>
    </row>
    <row r="80" spans="1:22" x14ac:dyDescent="0.2">
      <c r="A80" s="98">
        <v>43466</v>
      </c>
      <c r="B80" s="95">
        <v>4.3328004720000015</v>
      </c>
      <c r="C80" s="95">
        <f t="shared" si="1"/>
        <v>2.791199999999999</v>
      </c>
      <c r="D80" s="95">
        <v>7.1240004720000005</v>
      </c>
      <c r="E80" s="11"/>
      <c r="F80" s="11"/>
      <c r="G80" s="95"/>
      <c r="H80" s="95">
        <v>72.424800000000005</v>
      </c>
      <c r="I80" s="95">
        <v>86.746765999999994</v>
      </c>
      <c r="J80" s="95">
        <v>58.406807999999998</v>
      </c>
      <c r="K80" s="95"/>
      <c r="T80" s="97"/>
      <c r="U80" s="97"/>
      <c r="V80" s="97"/>
    </row>
    <row r="81" spans="1:22" x14ac:dyDescent="0.2">
      <c r="A81" s="98">
        <v>43497</v>
      </c>
      <c r="B81" s="95">
        <v>4.3328004720000015</v>
      </c>
      <c r="C81" s="95">
        <f t="shared" si="1"/>
        <v>2.3184000000000013</v>
      </c>
      <c r="D81" s="95">
        <v>6.6512004720000029</v>
      </c>
      <c r="E81" s="11"/>
      <c r="F81" s="11"/>
      <c r="G81" s="95"/>
      <c r="H81" s="95">
        <v>57.3005</v>
      </c>
      <c r="I81" s="95">
        <v>62.427655999999999</v>
      </c>
      <c r="J81" s="95">
        <v>52.640425999999998</v>
      </c>
      <c r="K81" s="95"/>
      <c r="T81" s="97"/>
      <c r="U81" s="97"/>
      <c r="V81" s="97"/>
    </row>
    <row r="82" spans="1:22" x14ac:dyDescent="0.2">
      <c r="A82" s="98">
        <v>43525</v>
      </c>
      <c r="B82" s="95">
        <v>4.0779298560000008</v>
      </c>
      <c r="C82" s="95">
        <f t="shared" si="1"/>
        <v>0.5152000000000001</v>
      </c>
      <c r="D82" s="95">
        <v>4.5931298560000009</v>
      </c>
      <c r="E82" s="11"/>
      <c r="F82" s="11"/>
      <c r="G82" s="95"/>
      <c r="H82" s="95">
        <v>39.864600000000003</v>
      </c>
      <c r="I82" s="95">
        <v>43.508600999999999</v>
      </c>
      <c r="J82" s="95">
        <v>36.863750000000003</v>
      </c>
      <c r="K82" s="95"/>
      <c r="T82" s="97"/>
      <c r="U82" s="97"/>
      <c r="V82" s="97"/>
    </row>
    <row r="83" spans="1:22" x14ac:dyDescent="0.2">
      <c r="A83" s="98">
        <v>43556</v>
      </c>
      <c r="B83" s="95">
        <v>3.8230592400000001</v>
      </c>
      <c r="C83" s="95">
        <f t="shared" si="1"/>
        <v>0.1800000000000006</v>
      </c>
      <c r="D83" s="95">
        <v>4.0030592400000007</v>
      </c>
      <c r="E83" s="11"/>
      <c r="F83" s="11"/>
      <c r="G83" s="95"/>
      <c r="H83" s="95">
        <v>36.487699999999997</v>
      </c>
      <c r="I83" s="95">
        <v>40.216788999999999</v>
      </c>
      <c r="J83" s="95">
        <v>32.920298000000003</v>
      </c>
      <c r="K83" s="95"/>
      <c r="T83" s="97"/>
      <c r="U83" s="97"/>
      <c r="V83" s="97"/>
    </row>
    <row r="84" spans="1:22" x14ac:dyDescent="0.2">
      <c r="A84" s="98">
        <v>43586</v>
      </c>
      <c r="B84" s="95">
        <v>4.0779298560000008</v>
      </c>
      <c r="C84" s="95">
        <f t="shared" si="1"/>
        <v>0.18799999999999972</v>
      </c>
      <c r="D84" s="95">
        <v>4.2659298560000005</v>
      </c>
      <c r="E84" s="11"/>
      <c r="F84" s="11"/>
      <c r="G84" s="95"/>
      <c r="H84" s="95">
        <v>37.468000000000004</v>
      </c>
      <c r="I84" s="95">
        <v>40.922798</v>
      </c>
      <c r="J84" s="95">
        <v>34.086382</v>
      </c>
      <c r="K84" s="95"/>
      <c r="T84" s="97"/>
      <c r="U84" s="97"/>
      <c r="V84" s="97"/>
    </row>
    <row r="85" spans="1:22" x14ac:dyDescent="0.2">
      <c r="A85" s="98">
        <v>43617</v>
      </c>
      <c r="B85" s="95">
        <v>4.1798781024</v>
      </c>
      <c r="C85" s="95">
        <f t="shared" si="1"/>
        <v>0.19039999999999946</v>
      </c>
      <c r="D85" s="95">
        <v>4.3702781023999995</v>
      </c>
      <c r="E85" s="11"/>
      <c r="F85" s="11"/>
      <c r="G85" s="95"/>
      <c r="H85" s="95">
        <v>40.408900000000003</v>
      </c>
      <c r="I85" s="95">
        <v>47.809936999999998</v>
      </c>
      <c r="J85" s="95">
        <v>34.487274999999997</v>
      </c>
      <c r="K85" s="95"/>
      <c r="T85" s="97"/>
      <c r="U85" s="97"/>
      <c r="V85" s="97"/>
    </row>
    <row r="86" spans="1:22" x14ac:dyDescent="0.2">
      <c r="A86" s="98">
        <v>43647</v>
      </c>
      <c r="B86" s="95">
        <v>4.3328004720000015</v>
      </c>
      <c r="C86" s="95">
        <f t="shared" si="1"/>
        <v>0.19519999999999982</v>
      </c>
      <c r="D86" s="95">
        <v>4.5280004720000013</v>
      </c>
      <c r="E86" s="11"/>
      <c r="F86" s="11"/>
      <c r="G86" s="95"/>
      <c r="H86" s="95">
        <v>48.870100000000001</v>
      </c>
      <c r="I86" s="95">
        <v>61.330190000000002</v>
      </c>
      <c r="J86" s="95">
        <v>36.675212000000002</v>
      </c>
      <c r="K86" s="95"/>
      <c r="T86" s="97"/>
      <c r="U86" s="97"/>
      <c r="V86" s="97"/>
    </row>
    <row r="87" spans="1:22" x14ac:dyDescent="0.2">
      <c r="A87" s="98">
        <v>43678</v>
      </c>
      <c r="B87" s="95">
        <v>4.3328004720000015</v>
      </c>
      <c r="C87" s="95">
        <f t="shared" si="1"/>
        <v>0.20000000000000018</v>
      </c>
      <c r="D87" s="95">
        <v>4.5328004720000017</v>
      </c>
      <c r="E87" s="11"/>
      <c r="F87" s="11"/>
      <c r="G87" s="95"/>
      <c r="H87" s="95">
        <v>42.377299999999998</v>
      </c>
      <c r="I87" s="95">
        <v>49.167301000000002</v>
      </c>
      <c r="J87" s="95">
        <v>36.281427999999998</v>
      </c>
      <c r="K87" s="95"/>
      <c r="T87" s="97"/>
      <c r="U87" s="97"/>
      <c r="V87" s="97"/>
    </row>
    <row r="88" spans="1:22" x14ac:dyDescent="0.2">
      <c r="A88" s="98">
        <v>43709</v>
      </c>
      <c r="B88" s="95">
        <v>4.0779298560000008</v>
      </c>
      <c r="C88" s="95">
        <f t="shared" si="1"/>
        <v>0.19680000000000053</v>
      </c>
      <c r="D88" s="95">
        <v>4.2747298560000013</v>
      </c>
      <c r="E88" s="11"/>
      <c r="F88" s="11"/>
      <c r="G88" s="95"/>
      <c r="H88" s="95">
        <v>37.489400000000003</v>
      </c>
      <c r="I88" s="95">
        <v>40.593362999999997</v>
      </c>
      <c r="J88" s="95">
        <v>34.520780999999999</v>
      </c>
      <c r="K88" s="95"/>
      <c r="T88" s="97"/>
      <c r="U88" s="97"/>
      <c r="V88" s="97"/>
    </row>
    <row r="89" spans="1:22" x14ac:dyDescent="0.2">
      <c r="A89" s="98">
        <v>43739</v>
      </c>
      <c r="B89" s="95">
        <v>3.8230592400000001</v>
      </c>
      <c r="C89" s="95">
        <f t="shared" si="1"/>
        <v>0.19680000000000053</v>
      </c>
      <c r="D89" s="95">
        <v>4.0198592400000006</v>
      </c>
      <c r="E89" s="11"/>
      <c r="F89" s="11"/>
      <c r="G89" s="95"/>
      <c r="H89" s="95">
        <v>35.776200000000003</v>
      </c>
      <c r="I89" s="95">
        <v>38.677771</v>
      </c>
      <c r="J89" s="95">
        <v>32.891621999999998</v>
      </c>
      <c r="K89" s="95"/>
      <c r="T89" s="97"/>
      <c r="U89" s="97"/>
      <c r="V89" s="97"/>
    </row>
    <row r="90" spans="1:22" x14ac:dyDescent="0.2">
      <c r="A90" s="98">
        <v>43770</v>
      </c>
      <c r="B90" s="95">
        <v>4.0779298560000008</v>
      </c>
      <c r="C90" s="95">
        <f t="shared" si="1"/>
        <v>0.29492000000000029</v>
      </c>
      <c r="D90" s="95">
        <v>4.3728498560000011</v>
      </c>
      <c r="E90" s="11"/>
      <c r="F90" s="11"/>
      <c r="G90" s="95"/>
      <c r="H90" s="95">
        <v>38.8934</v>
      </c>
      <c r="I90" s="95">
        <v>41.995446000000001</v>
      </c>
      <c r="J90" s="95">
        <v>36.053905999999998</v>
      </c>
      <c r="K90" s="95"/>
      <c r="T90" s="97"/>
      <c r="U90" s="97"/>
      <c r="V90" s="97"/>
    </row>
    <row r="91" spans="1:22" x14ac:dyDescent="0.2">
      <c r="A91" s="98">
        <v>43800</v>
      </c>
      <c r="B91" s="95">
        <v>4.3328004720000015</v>
      </c>
      <c r="C91" s="95">
        <f t="shared" si="1"/>
        <v>1.4915680000000009</v>
      </c>
      <c r="D91" s="95">
        <v>5.8243684720000024</v>
      </c>
      <c r="E91" s="11"/>
      <c r="F91" s="11"/>
      <c r="G91" s="95"/>
      <c r="H91" s="95">
        <v>54.3825</v>
      </c>
      <c r="I91" s="95">
        <v>62.408777999999998</v>
      </c>
      <c r="J91" s="95">
        <v>47.175229000000002</v>
      </c>
      <c r="K91" s="95"/>
      <c r="T91" s="97"/>
      <c r="U91" s="97"/>
      <c r="V91" s="97"/>
    </row>
    <row r="92" spans="1:22" x14ac:dyDescent="0.2">
      <c r="A92" s="98">
        <v>43831</v>
      </c>
      <c r="B92" s="95">
        <v>4.4627844861600021</v>
      </c>
      <c r="C92" s="95">
        <f t="shared" si="1"/>
        <v>2.8191119999999987</v>
      </c>
      <c r="D92" s="95">
        <v>7.2818964861600008</v>
      </c>
      <c r="E92" s="11"/>
      <c r="F92" s="11"/>
      <c r="G92" s="95"/>
      <c r="H92" s="95">
        <v>75.163499999999999</v>
      </c>
      <c r="I92" s="95">
        <v>90.179047999999995</v>
      </c>
      <c r="J92" s="95">
        <v>60.469254999999997</v>
      </c>
      <c r="K92" s="95"/>
      <c r="T92" s="97"/>
      <c r="U92" s="97"/>
      <c r="V92" s="97"/>
    </row>
    <row r="93" spans="1:22" x14ac:dyDescent="0.2">
      <c r="A93" s="98">
        <v>43862</v>
      </c>
      <c r="B93" s="95">
        <v>4.4627844861600021</v>
      </c>
      <c r="C93" s="95">
        <f t="shared" si="1"/>
        <v>2.341584000000001</v>
      </c>
      <c r="D93" s="95">
        <v>6.8043684861600031</v>
      </c>
      <c r="E93" s="11"/>
      <c r="F93" s="11"/>
      <c r="G93" s="95"/>
      <c r="H93" s="95">
        <v>59.193199999999997</v>
      </c>
      <c r="I93" s="95">
        <v>64.613937000000007</v>
      </c>
      <c r="J93" s="95">
        <v>54.580558000000003</v>
      </c>
      <c r="K93" s="95"/>
      <c r="T93" s="97"/>
      <c r="U93" s="97"/>
      <c r="V93" s="97"/>
    </row>
    <row r="94" spans="1:22" x14ac:dyDescent="0.2">
      <c r="A94" s="98">
        <v>43891</v>
      </c>
      <c r="B94" s="95">
        <v>4.2002677516800011</v>
      </c>
      <c r="C94" s="95">
        <f t="shared" si="1"/>
        <v>0.52035200000000081</v>
      </c>
      <c r="D94" s="95">
        <v>4.7206197516800019</v>
      </c>
      <c r="E94" s="11"/>
      <c r="F94" s="11"/>
      <c r="G94" s="95"/>
      <c r="H94" s="95">
        <v>41.932299999999998</v>
      </c>
      <c r="I94" s="95">
        <v>45.692585000000001</v>
      </c>
      <c r="J94" s="95">
        <v>38.556224</v>
      </c>
      <c r="K94" s="95"/>
      <c r="T94" s="97"/>
      <c r="U94" s="97"/>
      <c r="V94" s="97"/>
    </row>
    <row r="95" spans="1:22" x14ac:dyDescent="0.2">
      <c r="A95" s="98">
        <v>43922</v>
      </c>
      <c r="B95" s="95">
        <v>3.9377510172000001</v>
      </c>
      <c r="C95" s="95">
        <f t="shared" si="1"/>
        <v>0.18180000000000085</v>
      </c>
      <c r="D95" s="95">
        <v>4.1195510172000009</v>
      </c>
      <c r="E95" s="11"/>
      <c r="F95" s="11"/>
      <c r="G95" s="95"/>
      <c r="H95" s="95">
        <v>38.177799999999998</v>
      </c>
      <c r="I95" s="95">
        <v>41.969886000000002</v>
      </c>
      <c r="J95" s="95">
        <v>34.549183999999997</v>
      </c>
      <c r="K95" s="95"/>
      <c r="T95" s="97"/>
      <c r="U95" s="97"/>
      <c r="V95" s="97"/>
    </row>
    <row r="96" spans="1:22" x14ac:dyDescent="0.2">
      <c r="A96" s="98">
        <v>43952</v>
      </c>
      <c r="B96" s="95">
        <v>4.2002677516800011</v>
      </c>
      <c r="C96" s="95">
        <f t="shared" si="1"/>
        <v>0.1898799999999996</v>
      </c>
      <c r="D96" s="95">
        <v>4.3901477516800007</v>
      </c>
      <c r="E96" s="11"/>
      <c r="F96" s="11"/>
      <c r="G96" s="95"/>
      <c r="H96" s="95">
        <v>39.313800000000001</v>
      </c>
      <c r="I96" s="95">
        <v>43.383571000000003</v>
      </c>
      <c r="J96" s="95">
        <v>35.964165999999999</v>
      </c>
      <c r="K96" s="95"/>
      <c r="T96" s="97"/>
      <c r="U96" s="97"/>
      <c r="V96" s="97"/>
    </row>
    <row r="97" spans="1:22" x14ac:dyDescent="0.2">
      <c r="A97" s="98">
        <v>43983</v>
      </c>
      <c r="B97" s="95">
        <v>4.3052744454720004</v>
      </c>
      <c r="C97" s="95">
        <f t="shared" si="1"/>
        <v>0.19230399999999914</v>
      </c>
      <c r="D97" s="95">
        <v>4.4975784454719996</v>
      </c>
      <c r="E97" s="11"/>
      <c r="F97" s="11"/>
      <c r="G97" s="95"/>
      <c r="H97" s="95">
        <v>44.058500000000002</v>
      </c>
      <c r="I97" s="95">
        <v>51.877215</v>
      </c>
      <c r="J97" s="95">
        <v>36.580705999999999</v>
      </c>
      <c r="K97" s="95"/>
      <c r="T97" s="97"/>
      <c r="U97" s="97"/>
      <c r="V97" s="97"/>
    </row>
    <row r="98" spans="1:22" x14ac:dyDescent="0.2">
      <c r="A98" s="98">
        <v>44013</v>
      </c>
      <c r="B98" s="95">
        <v>4.4627844861600021</v>
      </c>
      <c r="C98" s="95">
        <f t="shared" si="1"/>
        <v>0.19715199999999999</v>
      </c>
      <c r="D98" s="95">
        <v>4.6599364861600021</v>
      </c>
      <c r="E98" s="11"/>
      <c r="F98" s="11"/>
      <c r="G98" s="95"/>
      <c r="H98" s="95">
        <v>50.745699999999999</v>
      </c>
      <c r="I98" s="95">
        <v>63.318776999999997</v>
      </c>
      <c r="J98" s="95">
        <v>38.441276000000002</v>
      </c>
      <c r="K98" s="95"/>
      <c r="T98" s="97"/>
      <c r="U98" s="97"/>
      <c r="V98" s="97"/>
    </row>
    <row r="99" spans="1:22" x14ac:dyDescent="0.2">
      <c r="A99" s="98">
        <v>44044</v>
      </c>
      <c r="B99" s="95">
        <v>4.4627844861600021</v>
      </c>
      <c r="C99" s="95">
        <f t="shared" si="1"/>
        <v>0.20199999999999996</v>
      </c>
      <c r="D99" s="95">
        <v>4.6647844861600021</v>
      </c>
      <c r="E99" s="11"/>
      <c r="F99" s="11"/>
      <c r="G99" s="95"/>
      <c r="H99" s="95">
        <v>43.695599999999999</v>
      </c>
      <c r="I99" s="95">
        <v>50.714851000000003</v>
      </c>
      <c r="J99" s="95">
        <v>37.914093000000001</v>
      </c>
      <c r="K99" s="95"/>
      <c r="T99" s="97"/>
      <c r="U99" s="97"/>
      <c r="V99" s="97"/>
    </row>
    <row r="100" spans="1:22" x14ac:dyDescent="0.2">
      <c r="A100" s="98">
        <v>44075</v>
      </c>
      <c r="B100" s="95">
        <v>4.2002677516800011</v>
      </c>
      <c r="C100" s="95">
        <f t="shared" si="1"/>
        <v>0.19876800000000117</v>
      </c>
      <c r="D100" s="95">
        <v>4.3990357516800023</v>
      </c>
      <c r="E100" s="11"/>
      <c r="F100" s="11"/>
      <c r="G100" s="95"/>
      <c r="H100" s="95">
        <v>39.125</v>
      </c>
      <c r="I100" s="95">
        <v>42.172386000000003</v>
      </c>
      <c r="J100" s="95">
        <v>36.121847000000002</v>
      </c>
      <c r="K100" s="95"/>
      <c r="T100" s="97"/>
      <c r="U100" s="97"/>
      <c r="V100" s="97"/>
    </row>
    <row r="101" spans="1:22" x14ac:dyDescent="0.2">
      <c r="A101" s="98">
        <v>44105</v>
      </c>
      <c r="B101" s="95">
        <v>3.9377510172000001</v>
      </c>
      <c r="C101" s="95">
        <f t="shared" si="1"/>
        <v>0.19876800000000028</v>
      </c>
      <c r="D101" s="95">
        <v>4.1365190172000004</v>
      </c>
      <c r="E101" s="11"/>
      <c r="F101" s="11"/>
      <c r="G101" s="95"/>
      <c r="H101" s="95">
        <v>37.308599999999998</v>
      </c>
      <c r="I101" s="95">
        <v>40.215795</v>
      </c>
      <c r="J101" s="95">
        <v>34.495305999999999</v>
      </c>
      <c r="K101" s="95"/>
      <c r="T101" s="97"/>
      <c r="U101" s="97"/>
      <c r="V101" s="97"/>
    </row>
    <row r="102" spans="1:22" x14ac:dyDescent="0.2">
      <c r="A102" s="98">
        <v>44136</v>
      </c>
      <c r="B102" s="95">
        <v>4.2002677516800011</v>
      </c>
      <c r="C102" s="95">
        <f t="shared" si="1"/>
        <v>0.29786920000000094</v>
      </c>
      <c r="D102" s="95">
        <v>4.498136951680002</v>
      </c>
      <c r="E102" s="11"/>
      <c r="F102" s="11"/>
      <c r="G102" s="95"/>
      <c r="H102" s="95">
        <v>41.157400000000003</v>
      </c>
      <c r="I102" s="95">
        <v>44.869196000000002</v>
      </c>
      <c r="J102" s="95">
        <v>37.783281000000002</v>
      </c>
      <c r="K102" s="95"/>
      <c r="T102" s="97"/>
      <c r="U102" s="97"/>
      <c r="V102" s="97"/>
    </row>
    <row r="103" spans="1:22" x14ac:dyDescent="0.2">
      <c r="A103" s="98">
        <v>44166</v>
      </c>
      <c r="B103" s="95">
        <v>4.4627844861600021</v>
      </c>
      <c r="C103" s="95">
        <f t="shared" si="1"/>
        <v>1.5064836800000005</v>
      </c>
      <c r="D103" s="95">
        <v>5.9692681661600027</v>
      </c>
      <c r="E103" s="11"/>
      <c r="F103" s="11"/>
      <c r="G103" s="95"/>
      <c r="H103" s="95">
        <v>57.086300000000001</v>
      </c>
      <c r="I103" s="95">
        <v>65.399700999999993</v>
      </c>
      <c r="J103" s="95">
        <v>48.951196000000003</v>
      </c>
      <c r="K103" s="95"/>
      <c r="T103" s="97"/>
      <c r="U103" s="97"/>
      <c r="V103" s="97"/>
    </row>
    <row r="104" spans="1:22" x14ac:dyDescent="0.2">
      <c r="A104" s="98">
        <v>44197</v>
      </c>
      <c r="B104" s="95">
        <v>4.5966680207448025</v>
      </c>
      <c r="C104" s="95">
        <f t="shared" si="1"/>
        <v>2.8473031199999994</v>
      </c>
      <c r="D104" s="95">
        <v>7.4439711407448019</v>
      </c>
      <c r="E104" s="11"/>
      <c r="F104" s="11"/>
      <c r="G104" s="95"/>
      <c r="H104" s="95">
        <v>75.600200000000001</v>
      </c>
      <c r="I104" s="95">
        <v>92.268451999999996</v>
      </c>
      <c r="J104" s="95">
        <v>61.875489999999999</v>
      </c>
      <c r="K104" s="95"/>
      <c r="T104" s="97"/>
      <c r="U104" s="97"/>
      <c r="V104" s="97"/>
    </row>
    <row r="105" spans="1:22" x14ac:dyDescent="0.2">
      <c r="A105" s="98">
        <v>44228</v>
      </c>
      <c r="B105" s="95">
        <v>4.5966680207448025</v>
      </c>
      <c r="C105" s="95">
        <f t="shared" si="1"/>
        <v>2.3649998400000003</v>
      </c>
      <c r="D105" s="95">
        <v>6.9616678607448028</v>
      </c>
      <c r="E105" s="11"/>
      <c r="F105" s="11"/>
      <c r="G105" s="95"/>
      <c r="H105" s="95">
        <v>60.858199999999997</v>
      </c>
      <c r="I105" s="95">
        <v>66.679843000000005</v>
      </c>
      <c r="J105" s="95">
        <v>55.565142000000002</v>
      </c>
      <c r="K105" s="95"/>
      <c r="T105" s="97"/>
      <c r="U105" s="97"/>
      <c r="V105" s="97"/>
    </row>
    <row r="106" spans="1:22" x14ac:dyDescent="0.2">
      <c r="A106" s="98">
        <v>44256</v>
      </c>
      <c r="B106" s="95">
        <v>4.3262757842304014</v>
      </c>
      <c r="C106" s="95">
        <f t="shared" si="1"/>
        <v>0.52555552000000016</v>
      </c>
      <c r="D106" s="95">
        <v>4.8518313042304015</v>
      </c>
      <c r="E106" s="11"/>
      <c r="F106" s="11"/>
      <c r="G106" s="95"/>
      <c r="H106" s="95">
        <v>43.2592</v>
      </c>
      <c r="I106" s="95">
        <v>47.083423000000003</v>
      </c>
      <c r="J106" s="95">
        <v>39.517074000000001</v>
      </c>
      <c r="K106" s="95"/>
      <c r="T106" s="97"/>
      <c r="U106" s="97"/>
      <c r="V106" s="97"/>
    </row>
    <row r="107" spans="1:22" x14ac:dyDescent="0.2">
      <c r="A107" s="98">
        <v>44287</v>
      </c>
      <c r="B107" s="95">
        <v>4.0558835477160002</v>
      </c>
      <c r="C107" s="95">
        <f t="shared" si="1"/>
        <v>0.18361800000000095</v>
      </c>
      <c r="D107" s="95">
        <v>4.2395015477160012</v>
      </c>
      <c r="E107" s="11"/>
      <c r="F107" s="11"/>
      <c r="G107" s="95"/>
      <c r="H107" s="95">
        <v>39.358199999999997</v>
      </c>
      <c r="I107" s="95">
        <v>43.437556000000001</v>
      </c>
      <c r="J107" s="95">
        <v>35.456330999999999</v>
      </c>
      <c r="K107" s="95"/>
      <c r="T107" s="97"/>
      <c r="U107" s="97"/>
      <c r="V107" s="97"/>
    </row>
    <row r="108" spans="1:22" x14ac:dyDescent="0.2">
      <c r="A108" s="98">
        <v>44317</v>
      </c>
      <c r="B108" s="95">
        <v>4.3262757842304014</v>
      </c>
      <c r="C108" s="95">
        <f t="shared" si="1"/>
        <v>0.1917787999999998</v>
      </c>
      <c r="D108" s="95">
        <v>4.5180545842304012</v>
      </c>
      <c r="E108" s="11"/>
      <c r="F108" s="11"/>
      <c r="G108" s="95"/>
      <c r="H108" s="95">
        <v>41.084299999999999</v>
      </c>
      <c r="I108" s="95">
        <v>46.056488000000002</v>
      </c>
      <c r="J108" s="95">
        <v>36.989313000000003</v>
      </c>
      <c r="K108" s="95"/>
      <c r="T108" s="97"/>
      <c r="U108" s="97"/>
      <c r="V108" s="97"/>
    </row>
    <row r="109" spans="1:22" x14ac:dyDescent="0.2">
      <c r="A109" s="98">
        <v>44348</v>
      </c>
      <c r="B109" s="95">
        <v>4.4344326788361599</v>
      </c>
      <c r="C109" s="95">
        <f t="shared" si="1"/>
        <v>0.19422704000000035</v>
      </c>
      <c r="D109" s="95">
        <v>4.6286597188361602</v>
      </c>
      <c r="E109" s="11"/>
      <c r="F109" s="11"/>
      <c r="G109" s="95"/>
      <c r="H109" s="95">
        <v>45.262500000000003</v>
      </c>
      <c r="I109" s="95">
        <v>53.106845999999997</v>
      </c>
      <c r="J109" s="95">
        <v>37.760244</v>
      </c>
      <c r="K109" s="95"/>
      <c r="T109" s="97"/>
      <c r="U109" s="97"/>
      <c r="V109" s="97"/>
    </row>
    <row r="110" spans="1:22" x14ac:dyDescent="0.2">
      <c r="A110" s="98">
        <v>44378</v>
      </c>
      <c r="B110" s="95">
        <v>4.5966680207448025</v>
      </c>
      <c r="C110" s="95">
        <f t="shared" si="1"/>
        <v>0.19912351999999967</v>
      </c>
      <c r="D110" s="95">
        <v>4.7957915407448022</v>
      </c>
      <c r="E110" s="11"/>
      <c r="F110" s="11"/>
      <c r="G110" s="95"/>
      <c r="H110" s="95">
        <v>51.243899999999996</v>
      </c>
      <c r="I110" s="95">
        <v>64.328294999999997</v>
      </c>
      <c r="J110" s="95">
        <v>39.494259999999997</v>
      </c>
      <c r="K110" s="95"/>
      <c r="T110" s="97"/>
      <c r="U110" s="97"/>
      <c r="V110" s="97"/>
    </row>
    <row r="111" spans="1:22" x14ac:dyDescent="0.2">
      <c r="A111" s="98">
        <v>44409</v>
      </c>
      <c r="B111" s="95">
        <v>4.5966680207448025</v>
      </c>
      <c r="C111" s="95">
        <f t="shared" si="1"/>
        <v>0.20401999999999987</v>
      </c>
      <c r="D111" s="95">
        <v>4.8006880207448024</v>
      </c>
      <c r="E111" s="11"/>
      <c r="F111" s="11"/>
      <c r="G111" s="95"/>
      <c r="H111" s="95">
        <v>44.763399999999997</v>
      </c>
      <c r="I111" s="95">
        <v>51.256419999999999</v>
      </c>
      <c r="J111" s="95">
        <v>38.933520000000001</v>
      </c>
      <c r="K111" s="95"/>
      <c r="T111" s="97"/>
      <c r="U111" s="97"/>
      <c r="V111" s="97"/>
    </row>
    <row r="112" spans="1:22" x14ac:dyDescent="0.2">
      <c r="A112" s="98">
        <v>44440</v>
      </c>
      <c r="B112" s="95">
        <v>4.3262757842304014</v>
      </c>
      <c r="C112" s="95">
        <f t="shared" si="1"/>
        <v>0.20075568000000032</v>
      </c>
      <c r="D112" s="95">
        <v>4.5270314642304017</v>
      </c>
      <c r="E112" s="11"/>
      <c r="F112" s="11"/>
      <c r="G112" s="95"/>
      <c r="H112" s="95">
        <v>40.027900000000002</v>
      </c>
      <c r="I112" s="95">
        <v>43.015340000000002</v>
      </c>
      <c r="J112" s="95">
        <v>37.086466999999999</v>
      </c>
      <c r="K112" s="95"/>
      <c r="T112" s="97"/>
      <c r="U112" s="97"/>
      <c r="V112" s="97"/>
    </row>
    <row r="113" spans="1:22" x14ac:dyDescent="0.2">
      <c r="A113" s="98">
        <v>44470</v>
      </c>
      <c r="B113" s="95">
        <v>4.0558835477160002</v>
      </c>
      <c r="C113" s="95">
        <f t="shared" si="1"/>
        <v>0.20075568000000032</v>
      </c>
      <c r="D113" s="95">
        <v>4.2566392277160006</v>
      </c>
      <c r="E113" s="11"/>
      <c r="F113" s="11"/>
      <c r="G113" s="95"/>
      <c r="H113" s="95">
        <v>38.1843</v>
      </c>
      <c r="I113" s="95">
        <v>41.118957999999999</v>
      </c>
      <c r="J113" s="95">
        <v>35.413528999999997</v>
      </c>
      <c r="K113" s="95"/>
      <c r="T113" s="97"/>
      <c r="U113" s="97"/>
      <c r="V113" s="97"/>
    </row>
    <row r="114" spans="1:22" x14ac:dyDescent="0.2">
      <c r="A114" s="98">
        <v>44501</v>
      </c>
      <c r="B114" s="95">
        <v>4.3262757842304014</v>
      </c>
      <c r="C114" s="95">
        <f t="shared" si="1"/>
        <v>0.30084789200000017</v>
      </c>
      <c r="D114" s="95">
        <v>4.6271236762304015</v>
      </c>
      <c r="E114" s="11"/>
      <c r="F114" s="11"/>
      <c r="G114" s="95"/>
      <c r="H114" s="95">
        <v>42.551200000000001</v>
      </c>
      <c r="I114" s="95">
        <v>46.451534000000002</v>
      </c>
      <c r="J114" s="95">
        <v>38.779972000000001</v>
      </c>
      <c r="K114" s="95"/>
      <c r="T114" s="97"/>
      <c r="U114" s="97"/>
      <c r="V114" s="97"/>
    </row>
    <row r="115" spans="1:22" x14ac:dyDescent="0.2">
      <c r="A115" s="98">
        <v>44531</v>
      </c>
      <c r="B115" s="95">
        <v>4.5966680207448025</v>
      </c>
      <c r="C115" s="95">
        <f t="shared" si="1"/>
        <v>1.5215485168000003</v>
      </c>
      <c r="D115" s="95">
        <v>6.1182165375448028</v>
      </c>
      <c r="E115" s="11"/>
      <c r="F115" s="11"/>
      <c r="G115" s="95"/>
      <c r="H115" s="95">
        <v>58.370600000000003</v>
      </c>
      <c r="I115" s="95">
        <v>66.700406999999998</v>
      </c>
      <c r="J115" s="95">
        <v>50.220292000000001</v>
      </c>
      <c r="K115" s="95"/>
      <c r="T115" s="97"/>
      <c r="U115" s="97"/>
      <c r="V115" s="97"/>
    </row>
    <row r="116" spans="1:22" x14ac:dyDescent="0.2">
      <c r="A116" s="98">
        <v>44562</v>
      </c>
      <c r="B116" s="95">
        <v>4.7345680613671464</v>
      </c>
      <c r="C116" s="95">
        <f t="shared" si="1"/>
        <v>2.8757761511999993</v>
      </c>
      <c r="D116" s="95">
        <v>7.6103442125671457</v>
      </c>
      <c r="E116" s="11"/>
      <c r="F116" s="11"/>
      <c r="G116" s="95"/>
      <c r="H116" s="95">
        <v>78.103300000000004</v>
      </c>
      <c r="I116" s="95">
        <v>95.155147999999997</v>
      </c>
      <c r="J116" s="95">
        <v>64.058724999999995</v>
      </c>
      <c r="K116" s="95"/>
      <c r="T116" s="97"/>
      <c r="U116" s="97"/>
      <c r="V116" s="97"/>
    </row>
    <row r="117" spans="1:22" x14ac:dyDescent="0.2">
      <c r="A117" s="98">
        <v>44593</v>
      </c>
      <c r="B117" s="95">
        <v>4.7345680613671464</v>
      </c>
      <c r="C117" s="95">
        <f t="shared" si="1"/>
        <v>2.388649838400001</v>
      </c>
      <c r="D117" s="95">
        <v>7.1232178997671474</v>
      </c>
      <c r="E117" s="11"/>
      <c r="F117" s="11"/>
      <c r="G117" s="95"/>
      <c r="H117" s="95">
        <v>63.092599999999997</v>
      </c>
      <c r="I117" s="95">
        <v>69.012530999999996</v>
      </c>
      <c r="J117" s="95">
        <v>57.713152999999998</v>
      </c>
      <c r="K117" s="95"/>
      <c r="T117" s="97"/>
      <c r="U117" s="97"/>
      <c r="V117" s="97"/>
    </row>
    <row r="118" spans="1:22" x14ac:dyDescent="0.2">
      <c r="A118" s="98">
        <v>44621</v>
      </c>
      <c r="B118" s="95">
        <v>4.4560640577573132</v>
      </c>
      <c r="C118" s="95">
        <f t="shared" si="1"/>
        <v>0.53081107519999993</v>
      </c>
      <c r="D118" s="95">
        <v>4.9868751329573131</v>
      </c>
      <c r="E118" s="11"/>
      <c r="F118" s="11"/>
      <c r="G118" s="95"/>
      <c r="H118" s="95">
        <v>45.0867</v>
      </c>
      <c r="I118" s="95">
        <v>48.865434</v>
      </c>
      <c r="J118" s="95">
        <v>41.388271000000003</v>
      </c>
      <c r="K118" s="95"/>
      <c r="T118" s="97"/>
      <c r="U118" s="97"/>
      <c r="V118" s="97"/>
    </row>
    <row r="119" spans="1:22" x14ac:dyDescent="0.2">
      <c r="A119" s="98">
        <v>44652</v>
      </c>
      <c r="B119" s="95">
        <v>4.17756005414748</v>
      </c>
      <c r="C119" s="95">
        <f t="shared" si="1"/>
        <v>0.18545418000000069</v>
      </c>
      <c r="D119" s="95">
        <v>4.3630142341474807</v>
      </c>
      <c r="E119" s="11"/>
      <c r="F119" s="11"/>
      <c r="G119" s="95"/>
      <c r="H119" s="95">
        <v>41.298499999999997</v>
      </c>
      <c r="I119" s="95">
        <v>46.056279000000004</v>
      </c>
      <c r="J119" s="95">
        <v>37.135494000000001</v>
      </c>
      <c r="K119" s="95"/>
      <c r="T119" s="97"/>
      <c r="U119" s="97"/>
      <c r="V119" s="97"/>
    </row>
    <row r="120" spans="1:22" x14ac:dyDescent="0.2">
      <c r="A120" s="98">
        <v>44682</v>
      </c>
      <c r="B120" s="95">
        <v>4.4560640577573132</v>
      </c>
      <c r="C120" s="95">
        <f t="shared" si="1"/>
        <v>0.19369658799999989</v>
      </c>
      <c r="D120" s="95">
        <v>4.6497606457573131</v>
      </c>
      <c r="E120" s="11"/>
      <c r="F120" s="11"/>
      <c r="G120" s="95"/>
      <c r="H120" s="95">
        <v>44.9255</v>
      </c>
      <c r="I120" s="95">
        <v>51.72784</v>
      </c>
      <c r="J120" s="95">
        <v>38.816325999999997</v>
      </c>
      <c r="K120" s="95"/>
      <c r="T120" s="97"/>
      <c r="U120" s="97"/>
      <c r="V120" s="97"/>
    </row>
    <row r="121" spans="1:22" x14ac:dyDescent="0.2">
      <c r="A121" s="98">
        <v>44713</v>
      </c>
      <c r="B121" s="95">
        <v>4.567465659201245</v>
      </c>
      <c r="C121" s="95">
        <f t="shared" si="1"/>
        <v>0.1961693103999993</v>
      </c>
      <c r="D121" s="95">
        <v>4.7636349696012443</v>
      </c>
      <c r="E121" s="11"/>
      <c r="F121" s="11"/>
      <c r="G121" s="95"/>
      <c r="H121" s="95">
        <v>47.014200000000002</v>
      </c>
      <c r="I121" s="95">
        <v>54.749544999999998</v>
      </c>
      <c r="J121" s="95">
        <v>39.615760000000002</v>
      </c>
      <c r="K121" s="95"/>
      <c r="T121" s="97"/>
      <c r="U121" s="97"/>
      <c r="V121" s="97"/>
    </row>
    <row r="122" spans="1:22" x14ac:dyDescent="0.2">
      <c r="A122" s="98">
        <v>44743</v>
      </c>
      <c r="B122" s="95">
        <v>4.7345680613671464</v>
      </c>
      <c r="C122" s="95">
        <f t="shared" si="1"/>
        <v>0.20111475519999988</v>
      </c>
      <c r="D122" s="95">
        <v>4.9356828165671462</v>
      </c>
      <c r="E122" s="11"/>
      <c r="F122" s="11"/>
      <c r="G122" s="95"/>
      <c r="H122" s="95">
        <v>52.7834</v>
      </c>
      <c r="I122" s="95">
        <v>66.671547000000004</v>
      </c>
      <c r="J122" s="95">
        <v>41.346519000000001</v>
      </c>
      <c r="K122" s="95"/>
      <c r="T122" s="97"/>
      <c r="U122" s="97"/>
      <c r="V122" s="97"/>
    </row>
    <row r="123" spans="1:22" x14ac:dyDescent="0.2">
      <c r="A123" s="98">
        <v>44774</v>
      </c>
      <c r="B123" s="95">
        <v>4.7345680613671464</v>
      </c>
      <c r="C123" s="95">
        <f t="shared" si="1"/>
        <v>0.20606020000000047</v>
      </c>
      <c r="D123" s="95">
        <v>4.9406282613671468</v>
      </c>
      <c r="E123" s="11"/>
      <c r="F123" s="11"/>
      <c r="G123" s="95"/>
      <c r="H123" s="95">
        <v>46.437100000000001</v>
      </c>
      <c r="I123" s="95">
        <v>52.172282000000003</v>
      </c>
      <c r="J123" s="95">
        <v>40.823988999999997</v>
      </c>
      <c r="K123" s="95"/>
      <c r="T123" s="97"/>
      <c r="U123" s="97"/>
      <c r="V123" s="97"/>
    </row>
    <row r="124" spans="1:22" x14ac:dyDescent="0.2">
      <c r="A124" s="98">
        <v>44805</v>
      </c>
      <c r="B124" s="95">
        <v>4.4560640577573132</v>
      </c>
      <c r="C124" s="95">
        <f t="shared" si="1"/>
        <v>0.20276323680000097</v>
      </c>
      <c r="D124" s="95">
        <v>4.6588272945573141</v>
      </c>
      <c r="E124" s="11"/>
      <c r="F124" s="11"/>
      <c r="G124" s="95"/>
      <c r="H124" s="95">
        <v>41.710999999999999</v>
      </c>
      <c r="I124" s="95">
        <v>44.652897000000003</v>
      </c>
      <c r="J124" s="95">
        <v>38.808179000000003</v>
      </c>
      <c r="K124" s="95"/>
      <c r="T124" s="97"/>
      <c r="U124" s="97"/>
      <c r="V124" s="97"/>
    </row>
    <row r="125" spans="1:22" x14ac:dyDescent="0.2">
      <c r="A125" s="98">
        <v>44835</v>
      </c>
      <c r="B125" s="95">
        <v>4.17756005414748</v>
      </c>
      <c r="C125" s="95">
        <f t="shared" si="1"/>
        <v>0.20276323680000097</v>
      </c>
      <c r="D125" s="95">
        <v>4.380323290947481</v>
      </c>
      <c r="E125" s="11"/>
      <c r="F125" s="11"/>
      <c r="G125" s="95"/>
      <c r="H125" s="95">
        <v>39.833300000000001</v>
      </c>
      <c r="I125" s="95">
        <v>42.812885999999999</v>
      </c>
      <c r="J125" s="95">
        <v>37.027107000000001</v>
      </c>
      <c r="K125" s="95"/>
      <c r="T125" s="97"/>
      <c r="U125" s="97"/>
      <c r="V125" s="97"/>
    </row>
    <row r="126" spans="1:22" x14ac:dyDescent="0.2">
      <c r="A126" s="98">
        <v>44866</v>
      </c>
      <c r="B126" s="95">
        <v>4.4560640577573132</v>
      </c>
      <c r="C126" s="95">
        <f t="shared" si="1"/>
        <v>0.30385637092000017</v>
      </c>
      <c r="D126" s="95">
        <v>4.7599204286773134</v>
      </c>
      <c r="E126" s="11"/>
      <c r="F126" s="11"/>
      <c r="G126" s="95"/>
      <c r="H126" s="95">
        <v>44.544199999999996</v>
      </c>
      <c r="I126" s="95">
        <v>48.705055999999999</v>
      </c>
      <c r="J126" s="95">
        <v>40.521194999999999</v>
      </c>
      <c r="K126" s="95"/>
      <c r="T126" s="97"/>
      <c r="U126" s="97"/>
      <c r="V126" s="97"/>
    </row>
    <row r="127" spans="1:22" x14ac:dyDescent="0.2">
      <c r="A127" s="98">
        <v>44896</v>
      </c>
      <c r="B127" s="95">
        <v>4.7345680613671464</v>
      </c>
      <c r="C127" s="95">
        <f t="shared" si="1"/>
        <v>1.5367640019680007</v>
      </c>
      <c r="D127" s="95">
        <v>6.271332063335147</v>
      </c>
      <c r="E127" s="11"/>
      <c r="F127" s="11"/>
      <c r="G127" s="95"/>
      <c r="H127" s="95">
        <v>60.426200000000001</v>
      </c>
      <c r="I127" s="95">
        <v>69.353352000000001</v>
      </c>
      <c r="J127" s="95">
        <v>52.409311000000002</v>
      </c>
      <c r="K127" s="95"/>
      <c r="T127" s="97"/>
      <c r="U127" s="97"/>
      <c r="V127" s="97"/>
    </row>
    <row r="128" spans="1:22" x14ac:dyDescent="0.2">
      <c r="A128" s="98">
        <v>44927</v>
      </c>
      <c r="B128" s="95">
        <f>B116*(1+B$5)</f>
        <v>4.8292594225944896</v>
      </c>
      <c r="C128" s="95">
        <f>D128-B128</f>
        <v>2.9332916742239989</v>
      </c>
      <c r="D128" s="95">
        <f>D116*(1+D$5)</f>
        <v>7.7625510968184885</v>
      </c>
      <c r="E128" s="11"/>
      <c r="F128" s="11"/>
      <c r="G128" s="95"/>
      <c r="H128" s="95">
        <f>H116*(1+H$5)</f>
        <v>79.665366000000006</v>
      </c>
      <c r="I128" s="95">
        <f>I116*(1+I$5)</f>
        <v>97.058250959999995</v>
      </c>
      <c r="J128" s="95">
        <f>J116*(1+J$5)</f>
        <v>65.339899500000001</v>
      </c>
      <c r="K128" s="95"/>
    </row>
    <row r="129" spans="1:11" x14ac:dyDescent="0.2">
      <c r="A129" s="98">
        <v>44958</v>
      </c>
      <c r="B129" s="95">
        <f t="shared" ref="B129:B192" si="2">B117*(1+B$5)</f>
        <v>4.8292594225944896</v>
      </c>
      <c r="C129" s="95">
        <f t="shared" ref="C129:C192" si="3">D129-B129</f>
        <v>2.4364228351680008</v>
      </c>
      <c r="D129" s="95">
        <f t="shared" ref="D129:D192" si="4">D117*(1+D$5)</f>
        <v>7.2656822577624904</v>
      </c>
      <c r="E129" s="11"/>
      <c r="F129" s="11"/>
      <c r="G129" s="95"/>
      <c r="H129" s="95">
        <f t="shared" ref="H129:J144" si="5">H117*(1+H$5)</f>
        <v>64.354451999999995</v>
      </c>
      <c r="I129" s="95">
        <f t="shared" si="5"/>
        <v>70.392781619999994</v>
      </c>
      <c r="J129" s="95">
        <f t="shared" si="5"/>
        <v>58.867416059999996</v>
      </c>
      <c r="K129" s="95"/>
    </row>
    <row r="130" spans="1:11" x14ac:dyDescent="0.2">
      <c r="A130" s="98">
        <v>44986</v>
      </c>
      <c r="B130" s="95">
        <f t="shared" si="2"/>
        <v>4.5451853389124599</v>
      </c>
      <c r="C130" s="95">
        <f t="shared" si="3"/>
        <v>0.54142729670399969</v>
      </c>
      <c r="D130" s="95">
        <f t="shared" si="4"/>
        <v>5.0866126356164596</v>
      </c>
      <c r="E130" s="11"/>
      <c r="F130" s="11"/>
      <c r="G130" s="95"/>
      <c r="H130" s="95">
        <f t="shared" si="5"/>
        <v>45.988433999999998</v>
      </c>
      <c r="I130" s="95">
        <f t="shared" si="5"/>
        <v>49.842742680000001</v>
      </c>
      <c r="J130" s="95">
        <f t="shared" si="5"/>
        <v>42.216036420000002</v>
      </c>
      <c r="K130" s="95"/>
    </row>
    <row r="131" spans="1:11" x14ac:dyDescent="0.2">
      <c r="A131" s="98">
        <v>45017</v>
      </c>
      <c r="B131" s="95">
        <f t="shared" si="2"/>
        <v>4.2611112552304293</v>
      </c>
      <c r="C131" s="95">
        <f t="shared" si="3"/>
        <v>0.18916326360000113</v>
      </c>
      <c r="D131" s="95">
        <f t="shared" si="4"/>
        <v>4.4502745188304305</v>
      </c>
      <c r="E131" s="11"/>
      <c r="F131" s="11"/>
      <c r="G131" s="95"/>
      <c r="H131" s="95">
        <f t="shared" si="5"/>
        <v>42.124469999999995</v>
      </c>
      <c r="I131" s="95">
        <f t="shared" si="5"/>
        <v>46.977404580000005</v>
      </c>
      <c r="J131" s="95">
        <f t="shared" si="5"/>
        <v>37.878203880000001</v>
      </c>
      <c r="K131" s="95"/>
    </row>
    <row r="132" spans="1:11" x14ac:dyDescent="0.2">
      <c r="A132" s="98">
        <v>45047</v>
      </c>
      <c r="B132" s="95">
        <f t="shared" si="2"/>
        <v>4.5451853389124599</v>
      </c>
      <c r="C132" s="95">
        <f t="shared" si="3"/>
        <v>0.19757051975999929</v>
      </c>
      <c r="D132" s="95">
        <f t="shared" si="4"/>
        <v>4.7427558586724592</v>
      </c>
      <c r="E132" s="11"/>
      <c r="F132" s="11"/>
      <c r="G132" s="95"/>
      <c r="H132" s="95">
        <f t="shared" si="5"/>
        <v>45.824010000000001</v>
      </c>
      <c r="I132" s="95">
        <f t="shared" si="5"/>
        <v>52.762396800000005</v>
      </c>
      <c r="J132" s="95">
        <f t="shared" si="5"/>
        <v>39.592652519999994</v>
      </c>
      <c r="K132" s="95"/>
    </row>
    <row r="133" spans="1:11" x14ac:dyDescent="0.2">
      <c r="A133" s="98">
        <v>45078</v>
      </c>
      <c r="B133" s="95">
        <f t="shared" si="2"/>
        <v>4.6588149723852696</v>
      </c>
      <c r="C133" s="95">
        <f t="shared" si="3"/>
        <v>0.20009269660799944</v>
      </c>
      <c r="D133" s="95">
        <f t="shared" si="4"/>
        <v>4.8589076689932691</v>
      </c>
      <c r="E133" s="11"/>
      <c r="F133" s="11"/>
      <c r="G133" s="95"/>
      <c r="H133" s="95">
        <f t="shared" si="5"/>
        <v>47.954484000000001</v>
      </c>
      <c r="I133" s="95">
        <f t="shared" si="5"/>
        <v>55.844535899999997</v>
      </c>
      <c r="J133" s="95">
        <f t="shared" si="5"/>
        <v>40.408075199999999</v>
      </c>
      <c r="K133" s="95"/>
    </row>
    <row r="134" spans="1:11" x14ac:dyDescent="0.2">
      <c r="A134" s="98">
        <v>45108</v>
      </c>
      <c r="B134" s="95">
        <f t="shared" si="2"/>
        <v>4.8292594225944896</v>
      </c>
      <c r="C134" s="95">
        <f t="shared" si="3"/>
        <v>0.20513705030399976</v>
      </c>
      <c r="D134" s="95">
        <f t="shared" si="4"/>
        <v>5.0343964728984893</v>
      </c>
      <c r="E134" s="11"/>
      <c r="F134" s="11"/>
      <c r="G134" s="95"/>
      <c r="H134" s="95">
        <f t="shared" si="5"/>
        <v>53.839068000000005</v>
      </c>
      <c r="I134" s="95">
        <f t="shared" si="5"/>
        <v>68.004977940000003</v>
      </c>
      <c r="J134" s="95">
        <f t="shared" si="5"/>
        <v>42.173449380000001</v>
      </c>
      <c r="K134" s="95"/>
    </row>
    <row r="135" spans="1:11" x14ac:dyDescent="0.2">
      <c r="A135" s="98">
        <v>45139</v>
      </c>
      <c r="B135" s="95">
        <f t="shared" si="2"/>
        <v>4.8292594225944896</v>
      </c>
      <c r="C135" s="95">
        <f t="shared" si="3"/>
        <v>0.21018140400000007</v>
      </c>
      <c r="D135" s="95">
        <f t="shared" si="4"/>
        <v>5.0394408265944897</v>
      </c>
      <c r="E135" s="11"/>
      <c r="F135" s="11"/>
      <c r="G135" s="95"/>
      <c r="H135" s="95">
        <f t="shared" si="5"/>
        <v>47.365842000000001</v>
      </c>
      <c r="I135" s="95">
        <f t="shared" si="5"/>
        <v>53.215727640000004</v>
      </c>
      <c r="J135" s="95">
        <f t="shared" si="5"/>
        <v>41.640468779999999</v>
      </c>
      <c r="K135" s="95"/>
    </row>
    <row r="136" spans="1:11" x14ac:dyDescent="0.2">
      <c r="A136" s="98">
        <v>45170</v>
      </c>
      <c r="B136" s="95">
        <f t="shared" si="2"/>
        <v>4.5451853389124599</v>
      </c>
      <c r="C136" s="95">
        <f t="shared" si="3"/>
        <v>0.20681850153600045</v>
      </c>
      <c r="D136" s="95">
        <f t="shared" si="4"/>
        <v>4.7520038404484604</v>
      </c>
      <c r="E136" s="11"/>
      <c r="F136" s="11"/>
      <c r="G136" s="95"/>
      <c r="H136" s="95">
        <f t="shared" si="5"/>
        <v>42.54522</v>
      </c>
      <c r="I136" s="95">
        <f t="shared" si="5"/>
        <v>45.545954940000001</v>
      </c>
      <c r="J136" s="95">
        <f t="shared" si="5"/>
        <v>39.584342580000005</v>
      </c>
      <c r="K136" s="95"/>
    </row>
    <row r="137" spans="1:11" x14ac:dyDescent="0.2">
      <c r="A137" s="98">
        <v>45200</v>
      </c>
      <c r="B137" s="95">
        <f t="shared" si="2"/>
        <v>4.2611112552304293</v>
      </c>
      <c r="C137" s="95">
        <f t="shared" si="3"/>
        <v>0.20681850153600134</v>
      </c>
      <c r="D137" s="95">
        <f t="shared" si="4"/>
        <v>4.4679297567664307</v>
      </c>
      <c r="E137" s="11"/>
      <c r="F137" s="11"/>
      <c r="G137" s="95"/>
      <c r="H137" s="95">
        <f t="shared" si="5"/>
        <v>40.629966000000003</v>
      </c>
      <c r="I137" s="95">
        <f t="shared" si="5"/>
        <v>43.669143720000001</v>
      </c>
      <c r="J137" s="95">
        <f t="shared" si="5"/>
        <v>37.767649140000003</v>
      </c>
      <c r="K137" s="95"/>
    </row>
    <row r="138" spans="1:11" x14ac:dyDescent="0.2">
      <c r="A138" s="98">
        <v>45231</v>
      </c>
      <c r="B138" s="95">
        <f t="shared" si="2"/>
        <v>4.5451853389124599</v>
      </c>
      <c r="C138" s="95">
        <f t="shared" si="3"/>
        <v>0.30993349833839989</v>
      </c>
      <c r="D138" s="95">
        <f t="shared" si="4"/>
        <v>4.8551188372508598</v>
      </c>
      <c r="E138" s="11"/>
      <c r="F138" s="11"/>
      <c r="G138" s="95"/>
      <c r="H138" s="95">
        <f t="shared" si="5"/>
        <v>45.435083999999996</v>
      </c>
      <c r="I138" s="95">
        <f t="shared" si="5"/>
        <v>49.679157119999999</v>
      </c>
      <c r="J138" s="95">
        <f t="shared" si="5"/>
        <v>41.331618900000002</v>
      </c>
      <c r="K138" s="95"/>
    </row>
    <row r="139" spans="1:11" x14ac:dyDescent="0.2">
      <c r="A139" s="98">
        <v>45261</v>
      </c>
      <c r="B139" s="95">
        <f t="shared" si="2"/>
        <v>4.8292594225944896</v>
      </c>
      <c r="C139" s="95">
        <f t="shared" si="3"/>
        <v>1.5674992820073603</v>
      </c>
      <c r="D139" s="95">
        <f t="shared" si="4"/>
        <v>6.3967587046018499</v>
      </c>
      <c r="E139" s="11"/>
      <c r="F139" s="11"/>
      <c r="G139" s="95"/>
      <c r="H139" s="95">
        <f t="shared" si="5"/>
        <v>61.634724000000006</v>
      </c>
      <c r="I139" s="95">
        <f t="shared" si="5"/>
        <v>70.740419040000006</v>
      </c>
      <c r="J139" s="95">
        <f t="shared" si="5"/>
        <v>53.45749722</v>
      </c>
      <c r="K139" s="95"/>
    </row>
    <row r="140" spans="1:11" x14ac:dyDescent="0.2">
      <c r="A140" s="98">
        <v>45292</v>
      </c>
      <c r="B140" s="95">
        <f t="shared" si="2"/>
        <v>4.9258446110463794</v>
      </c>
      <c r="C140" s="95">
        <f t="shared" si="3"/>
        <v>2.991957507708479</v>
      </c>
      <c r="D140" s="95">
        <f t="shared" si="4"/>
        <v>7.9178021187548584</v>
      </c>
      <c r="E140" s="11"/>
      <c r="F140" s="11"/>
      <c r="G140" s="95"/>
      <c r="H140" s="95">
        <f t="shared" si="5"/>
        <v>81.258673320000014</v>
      </c>
      <c r="I140" s="95">
        <f t="shared" si="5"/>
        <v>98.999415979199995</v>
      </c>
      <c r="J140" s="95">
        <f t="shared" si="5"/>
        <v>66.646697490000008</v>
      </c>
      <c r="K140" s="95"/>
    </row>
    <row r="141" spans="1:11" x14ac:dyDescent="0.2">
      <c r="A141" s="98">
        <v>45323</v>
      </c>
      <c r="B141" s="95">
        <f t="shared" si="2"/>
        <v>4.9258446110463794</v>
      </c>
      <c r="C141" s="95">
        <f t="shared" si="3"/>
        <v>2.485151291871361</v>
      </c>
      <c r="D141" s="95">
        <f t="shared" si="4"/>
        <v>7.4109959029177404</v>
      </c>
      <c r="E141" s="11"/>
      <c r="F141" s="11"/>
      <c r="G141" s="95"/>
      <c r="H141" s="95">
        <f t="shared" si="5"/>
        <v>65.641541039999993</v>
      </c>
      <c r="I141" s="95">
        <f t="shared" si="5"/>
        <v>71.800637252399994</v>
      </c>
      <c r="J141" s="95">
        <f t="shared" si="5"/>
        <v>60.044764381199997</v>
      </c>
      <c r="K141" s="95"/>
    </row>
    <row r="142" spans="1:11" x14ac:dyDescent="0.2">
      <c r="A142" s="98">
        <v>45352</v>
      </c>
      <c r="B142" s="95">
        <f t="shared" si="2"/>
        <v>4.6360890456907091</v>
      </c>
      <c r="C142" s="95">
        <f t="shared" si="3"/>
        <v>0.55225584263807992</v>
      </c>
      <c r="D142" s="95">
        <f t="shared" si="4"/>
        <v>5.188344888328789</v>
      </c>
      <c r="E142" s="11"/>
      <c r="F142" s="11"/>
      <c r="G142" s="95"/>
      <c r="H142" s="95">
        <f t="shared" si="5"/>
        <v>46.908202680000002</v>
      </c>
      <c r="I142" s="95">
        <f t="shared" si="5"/>
        <v>50.839597533599999</v>
      </c>
      <c r="J142" s="95">
        <f t="shared" si="5"/>
        <v>43.060357148400001</v>
      </c>
      <c r="K142" s="95"/>
    </row>
    <row r="143" spans="1:11" x14ac:dyDescent="0.2">
      <c r="A143" s="98">
        <v>45383</v>
      </c>
      <c r="B143" s="95">
        <f t="shared" si="2"/>
        <v>4.346333480335038</v>
      </c>
      <c r="C143" s="95">
        <f t="shared" si="3"/>
        <v>0.19294652887200137</v>
      </c>
      <c r="D143" s="95">
        <f t="shared" si="4"/>
        <v>4.5392800092070393</v>
      </c>
      <c r="E143" s="11"/>
      <c r="F143" s="11"/>
      <c r="G143" s="95"/>
      <c r="H143" s="95">
        <f t="shared" si="5"/>
        <v>42.966959399999993</v>
      </c>
      <c r="I143" s="95">
        <f t="shared" si="5"/>
        <v>47.916952671600008</v>
      </c>
      <c r="J143" s="95">
        <f t="shared" si="5"/>
        <v>38.635767957600002</v>
      </c>
      <c r="K143" s="95"/>
    </row>
    <row r="144" spans="1:11" x14ac:dyDescent="0.2">
      <c r="A144" s="98">
        <v>45413</v>
      </c>
      <c r="B144" s="95">
        <f t="shared" si="2"/>
        <v>4.6360890456907091</v>
      </c>
      <c r="C144" s="95">
        <f t="shared" si="3"/>
        <v>0.20152193015519959</v>
      </c>
      <c r="D144" s="95">
        <f t="shared" si="4"/>
        <v>4.8376109758459087</v>
      </c>
      <c r="E144" s="11"/>
      <c r="F144" s="11"/>
      <c r="G144" s="95"/>
      <c r="H144" s="95">
        <f t="shared" si="5"/>
        <v>46.740490200000004</v>
      </c>
      <c r="I144" s="95">
        <f t="shared" si="5"/>
        <v>53.817644736000005</v>
      </c>
      <c r="J144" s="95">
        <f t="shared" si="5"/>
        <v>40.384505570399995</v>
      </c>
      <c r="K144" s="95"/>
    </row>
    <row r="145" spans="1:11" x14ac:dyDescent="0.2">
      <c r="A145" s="98">
        <v>45444</v>
      </c>
      <c r="B145" s="95">
        <f t="shared" si="2"/>
        <v>4.7519912718329751</v>
      </c>
      <c r="C145" s="95">
        <f t="shared" si="3"/>
        <v>0.20409455054015968</v>
      </c>
      <c r="D145" s="95">
        <f t="shared" si="4"/>
        <v>4.9560858223731348</v>
      </c>
      <c r="E145" s="11"/>
      <c r="F145" s="11"/>
      <c r="G145" s="95"/>
      <c r="H145" s="95">
        <f t="shared" ref="H145:J160" si="6">H133*(1+H$5)</f>
        <v>48.913573679999999</v>
      </c>
      <c r="I145" s="95">
        <f t="shared" si="6"/>
        <v>56.961426617999997</v>
      </c>
      <c r="J145" s="95">
        <f t="shared" si="6"/>
        <v>41.216236703999996</v>
      </c>
      <c r="K145" s="95"/>
    </row>
    <row r="146" spans="1:11" x14ac:dyDescent="0.2">
      <c r="A146" s="98">
        <v>45474</v>
      </c>
      <c r="B146" s="95">
        <f t="shared" si="2"/>
        <v>4.9258446110463794</v>
      </c>
      <c r="C146" s="95">
        <f t="shared" si="3"/>
        <v>0.20923979131007986</v>
      </c>
      <c r="D146" s="95">
        <f t="shared" si="4"/>
        <v>5.1350844023564592</v>
      </c>
      <c r="E146" s="11"/>
      <c r="F146" s="11"/>
      <c r="G146" s="95"/>
      <c r="H146" s="95">
        <f t="shared" si="6"/>
        <v>54.915849360000003</v>
      </c>
      <c r="I146" s="95">
        <f t="shared" si="6"/>
        <v>69.365077498800005</v>
      </c>
      <c r="J146" s="95">
        <f t="shared" si="6"/>
        <v>43.016918367599999</v>
      </c>
      <c r="K146" s="95"/>
    </row>
    <row r="147" spans="1:11" x14ac:dyDescent="0.2">
      <c r="A147" s="98">
        <v>45505</v>
      </c>
      <c r="B147" s="95">
        <f t="shared" si="2"/>
        <v>4.9258446110463794</v>
      </c>
      <c r="C147" s="95">
        <f t="shared" si="3"/>
        <v>0.21438503208000004</v>
      </c>
      <c r="D147" s="95">
        <f t="shared" si="4"/>
        <v>5.1402296431263794</v>
      </c>
      <c r="E147" s="11"/>
      <c r="F147" s="11"/>
      <c r="G147" s="95"/>
      <c r="H147" s="95">
        <f t="shared" si="6"/>
        <v>48.31315884</v>
      </c>
      <c r="I147" s="95">
        <f t="shared" si="6"/>
        <v>54.280042192800003</v>
      </c>
      <c r="J147" s="95">
        <f t="shared" si="6"/>
        <v>42.473278155599999</v>
      </c>
      <c r="K147" s="95"/>
    </row>
    <row r="148" spans="1:11" x14ac:dyDescent="0.2">
      <c r="A148" s="98">
        <v>45536</v>
      </c>
      <c r="B148" s="95">
        <f t="shared" si="2"/>
        <v>4.6360890456907091</v>
      </c>
      <c r="C148" s="95">
        <f t="shared" si="3"/>
        <v>0.21095487156672021</v>
      </c>
      <c r="D148" s="95">
        <f t="shared" si="4"/>
        <v>4.8470439172574293</v>
      </c>
      <c r="E148" s="11"/>
      <c r="F148" s="11"/>
      <c r="G148" s="95"/>
      <c r="H148" s="95">
        <f t="shared" si="6"/>
        <v>43.396124399999998</v>
      </c>
      <c r="I148" s="95">
        <f t="shared" si="6"/>
        <v>46.456874038800002</v>
      </c>
      <c r="J148" s="95">
        <f t="shared" si="6"/>
        <v>40.376029431600003</v>
      </c>
      <c r="K148" s="95"/>
    </row>
    <row r="149" spans="1:11" x14ac:dyDescent="0.2">
      <c r="A149" s="98">
        <v>45566</v>
      </c>
      <c r="B149" s="95">
        <f t="shared" si="2"/>
        <v>4.346333480335038</v>
      </c>
      <c r="C149" s="95">
        <f t="shared" si="3"/>
        <v>0.2109548715667211</v>
      </c>
      <c r="D149" s="95">
        <f t="shared" si="4"/>
        <v>4.5572883519017591</v>
      </c>
      <c r="E149" s="11"/>
      <c r="F149" s="11"/>
      <c r="G149" s="95"/>
      <c r="H149" s="95">
        <f t="shared" si="6"/>
        <v>41.442565320000007</v>
      </c>
      <c r="I149" s="95">
        <f t="shared" si="6"/>
        <v>44.542526594400002</v>
      </c>
      <c r="J149" s="95">
        <f t="shared" si="6"/>
        <v>38.523002122800001</v>
      </c>
      <c r="K149" s="95"/>
    </row>
    <row r="150" spans="1:11" x14ac:dyDescent="0.2">
      <c r="A150" s="98">
        <v>45597</v>
      </c>
      <c r="B150" s="95">
        <f t="shared" si="2"/>
        <v>4.6360890456907091</v>
      </c>
      <c r="C150" s="95">
        <f t="shared" si="3"/>
        <v>0.31613216830516766</v>
      </c>
      <c r="D150" s="95">
        <f t="shared" si="4"/>
        <v>4.9522212139958768</v>
      </c>
      <c r="E150" s="11"/>
      <c r="F150" s="11"/>
      <c r="G150" s="95"/>
      <c r="H150" s="95">
        <f t="shared" si="6"/>
        <v>46.343785679999996</v>
      </c>
      <c r="I150" s="95">
        <f t="shared" si="6"/>
        <v>50.672740262399998</v>
      </c>
      <c r="J150" s="95">
        <f t="shared" si="6"/>
        <v>42.158251278000002</v>
      </c>
      <c r="K150" s="95"/>
    </row>
    <row r="151" spans="1:11" x14ac:dyDescent="0.2">
      <c r="A151" s="98">
        <v>45627</v>
      </c>
      <c r="B151" s="95">
        <f t="shared" si="2"/>
        <v>4.9258446110463794</v>
      </c>
      <c r="C151" s="95">
        <f t="shared" si="3"/>
        <v>1.5988492676475072</v>
      </c>
      <c r="D151" s="95">
        <f t="shared" si="4"/>
        <v>6.5246938786938866</v>
      </c>
      <c r="E151" s="11"/>
      <c r="F151" s="11"/>
      <c r="G151" s="95"/>
      <c r="H151" s="95">
        <f t="shared" si="6"/>
        <v>62.867418480000005</v>
      </c>
      <c r="I151" s="95">
        <f t="shared" si="6"/>
        <v>72.155227420800003</v>
      </c>
      <c r="J151" s="95">
        <f t="shared" si="6"/>
        <v>54.526647164400003</v>
      </c>
      <c r="K151" s="95"/>
    </row>
    <row r="152" spans="1:11" x14ac:dyDescent="0.2">
      <c r="A152" s="98">
        <v>45658</v>
      </c>
      <c r="B152" s="95">
        <f t="shared" si="2"/>
        <v>5.0243615032673068</v>
      </c>
      <c r="C152" s="95">
        <f t="shared" si="3"/>
        <v>3.0517966578626483</v>
      </c>
      <c r="D152" s="95">
        <f t="shared" si="4"/>
        <v>8.0761581611299551</v>
      </c>
      <c r="E152" s="11"/>
      <c r="F152" s="11"/>
      <c r="G152" s="95"/>
      <c r="H152" s="95">
        <f t="shared" si="6"/>
        <v>82.883846786400014</v>
      </c>
      <c r="I152" s="95">
        <f t="shared" si="6"/>
        <v>100.97940429878399</v>
      </c>
      <c r="J152" s="95">
        <f t="shared" si="6"/>
        <v>67.979631439800016</v>
      </c>
      <c r="K152" s="95"/>
    </row>
    <row r="153" spans="1:11" x14ac:dyDescent="0.2">
      <c r="A153" s="98">
        <v>45689</v>
      </c>
      <c r="B153" s="95">
        <f t="shared" si="2"/>
        <v>5.0243615032673068</v>
      </c>
      <c r="C153" s="95">
        <f t="shared" si="3"/>
        <v>2.5348543177087883</v>
      </c>
      <c r="D153" s="95">
        <f t="shared" si="4"/>
        <v>7.5592158209760951</v>
      </c>
      <c r="E153" s="11"/>
      <c r="F153" s="11"/>
      <c r="G153" s="95"/>
      <c r="H153" s="95">
        <f t="shared" si="6"/>
        <v>66.954371860799995</v>
      </c>
      <c r="I153" s="95">
        <f t="shared" si="6"/>
        <v>73.236649997447998</v>
      </c>
      <c r="J153" s="95">
        <f t="shared" si="6"/>
        <v>61.245659668823997</v>
      </c>
      <c r="K153" s="95"/>
    </row>
    <row r="154" spans="1:11" x14ac:dyDescent="0.2">
      <c r="A154" s="98">
        <v>45717</v>
      </c>
      <c r="B154" s="95">
        <f t="shared" si="2"/>
        <v>4.7288108266045237</v>
      </c>
      <c r="C154" s="95">
        <f t="shared" si="3"/>
        <v>0.56330095949084136</v>
      </c>
      <c r="D154" s="95">
        <f t="shared" si="4"/>
        <v>5.292111786095365</v>
      </c>
      <c r="E154" s="11"/>
      <c r="F154" s="11"/>
      <c r="G154" s="95"/>
      <c r="H154" s="95">
        <f t="shared" si="6"/>
        <v>47.8463667336</v>
      </c>
      <c r="I154" s="95">
        <f t="shared" si="6"/>
        <v>51.856389484272</v>
      </c>
      <c r="J154" s="95">
        <f t="shared" si="6"/>
        <v>43.921564291368</v>
      </c>
      <c r="K154" s="95"/>
    </row>
    <row r="155" spans="1:11" x14ac:dyDescent="0.2">
      <c r="A155" s="98">
        <v>45748</v>
      </c>
      <c r="B155" s="95">
        <f t="shared" si="2"/>
        <v>4.4332601499417388</v>
      </c>
      <c r="C155" s="95">
        <f t="shared" si="3"/>
        <v>0.1968054594494415</v>
      </c>
      <c r="D155" s="95">
        <f t="shared" si="4"/>
        <v>4.6300656093911803</v>
      </c>
      <c r="E155" s="11"/>
      <c r="F155" s="11"/>
      <c r="G155" s="95"/>
      <c r="H155" s="95">
        <f t="shared" si="6"/>
        <v>43.826298587999993</v>
      </c>
      <c r="I155" s="95">
        <f t="shared" si="6"/>
        <v>48.875291725032007</v>
      </c>
      <c r="J155" s="95">
        <f t="shared" si="6"/>
        <v>39.408483316752005</v>
      </c>
      <c r="K155" s="95"/>
    </row>
    <row r="156" spans="1:11" x14ac:dyDescent="0.2">
      <c r="A156" s="98">
        <v>45778</v>
      </c>
      <c r="B156" s="95">
        <f t="shared" si="2"/>
        <v>4.7288108266045237</v>
      </c>
      <c r="C156" s="95">
        <f t="shared" si="3"/>
        <v>0.20555236875830296</v>
      </c>
      <c r="D156" s="95">
        <f t="shared" si="4"/>
        <v>4.9343631953628266</v>
      </c>
      <c r="E156" s="11"/>
      <c r="F156" s="11"/>
      <c r="G156" s="95"/>
      <c r="H156" s="95">
        <f t="shared" si="6"/>
        <v>47.675300004000007</v>
      </c>
      <c r="I156" s="95">
        <f t="shared" si="6"/>
        <v>54.893997630720008</v>
      </c>
      <c r="J156" s="95">
        <f t="shared" si="6"/>
        <v>41.192195681807995</v>
      </c>
      <c r="K156" s="95"/>
    </row>
    <row r="157" spans="1:11" x14ac:dyDescent="0.2">
      <c r="A157" s="98">
        <v>45809</v>
      </c>
      <c r="B157" s="95">
        <f t="shared" si="2"/>
        <v>4.8470310972696344</v>
      </c>
      <c r="C157" s="95">
        <f t="shared" si="3"/>
        <v>0.20817644155096282</v>
      </c>
      <c r="D157" s="95">
        <f t="shared" si="4"/>
        <v>5.0552075388205973</v>
      </c>
      <c r="E157" s="11"/>
      <c r="F157" s="11"/>
      <c r="G157" s="95"/>
      <c r="H157" s="95">
        <f t="shared" si="6"/>
        <v>49.891845153600002</v>
      </c>
      <c r="I157" s="95">
        <f t="shared" si="6"/>
        <v>58.100655150359998</v>
      </c>
      <c r="J157" s="95">
        <f t="shared" si="6"/>
        <v>42.040561438079997</v>
      </c>
      <c r="K157" s="95"/>
    </row>
    <row r="158" spans="1:11" x14ac:dyDescent="0.2">
      <c r="A158" s="98">
        <v>45839</v>
      </c>
      <c r="B158" s="95">
        <f t="shared" si="2"/>
        <v>5.0243615032673068</v>
      </c>
      <c r="C158" s="95">
        <f t="shared" si="3"/>
        <v>0.21342458713628165</v>
      </c>
      <c r="D158" s="95">
        <f t="shared" si="4"/>
        <v>5.2377860904035884</v>
      </c>
      <c r="E158" s="11"/>
      <c r="F158" s="11"/>
      <c r="G158" s="95"/>
      <c r="H158" s="95">
        <f t="shared" si="6"/>
        <v>56.014166347200003</v>
      </c>
      <c r="I158" s="95">
        <f t="shared" si="6"/>
        <v>70.752379048776007</v>
      </c>
      <c r="J158" s="95">
        <f t="shared" si="6"/>
        <v>43.877256734951999</v>
      </c>
      <c r="K158" s="95"/>
    </row>
    <row r="159" spans="1:11" x14ac:dyDescent="0.2">
      <c r="A159" s="98">
        <v>45870</v>
      </c>
      <c r="B159" s="95">
        <f t="shared" si="2"/>
        <v>5.0243615032673068</v>
      </c>
      <c r="C159" s="95">
        <f t="shared" si="3"/>
        <v>0.21867273272160048</v>
      </c>
      <c r="D159" s="95">
        <f t="shared" si="4"/>
        <v>5.2430342359889073</v>
      </c>
      <c r="E159" s="11"/>
      <c r="F159" s="11"/>
      <c r="G159" s="95"/>
      <c r="H159" s="95">
        <f t="shared" si="6"/>
        <v>49.279422016799998</v>
      </c>
      <c r="I159" s="95">
        <f t="shared" si="6"/>
        <v>55.365643036656003</v>
      </c>
      <c r="J159" s="95">
        <f t="shared" si="6"/>
        <v>43.322743718711997</v>
      </c>
      <c r="K159" s="95"/>
    </row>
    <row r="160" spans="1:11" x14ac:dyDescent="0.2">
      <c r="A160" s="98">
        <v>45901</v>
      </c>
      <c r="B160" s="95">
        <f t="shared" si="2"/>
        <v>4.7288108266045237</v>
      </c>
      <c r="C160" s="95">
        <f t="shared" si="3"/>
        <v>0.2151739689980543</v>
      </c>
      <c r="D160" s="95">
        <f t="shared" si="4"/>
        <v>4.943984795602578</v>
      </c>
      <c r="E160" s="11"/>
      <c r="F160" s="11"/>
      <c r="G160" s="95"/>
      <c r="H160" s="95">
        <f t="shared" si="6"/>
        <v>44.264046887999996</v>
      </c>
      <c r="I160" s="95">
        <f t="shared" si="6"/>
        <v>47.386011519576002</v>
      </c>
      <c r="J160" s="95">
        <f t="shared" si="6"/>
        <v>41.183550020232005</v>
      </c>
      <c r="K160" s="95"/>
    </row>
    <row r="161" spans="1:11" x14ac:dyDescent="0.2">
      <c r="A161" s="98">
        <v>45931</v>
      </c>
      <c r="B161" s="95">
        <f t="shared" si="2"/>
        <v>4.4332601499417388</v>
      </c>
      <c r="C161" s="95">
        <f t="shared" si="3"/>
        <v>0.21517396899805519</v>
      </c>
      <c r="D161" s="95">
        <f t="shared" si="4"/>
        <v>4.648434118939794</v>
      </c>
      <c r="E161" s="11"/>
      <c r="F161" s="11"/>
      <c r="G161" s="95"/>
      <c r="H161" s="95">
        <f t="shared" ref="H161:J176" si="7">H149*(1+H$5)</f>
        <v>42.271416626400011</v>
      </c>
      <c r="I161" s="95">
        <f t="shared" si="7"/>
        <v>45.433377126288001</v>
      </c>
      <c r="J161" s="95">
        <f t="shared" si="7"/>
        <v>39.293462165256003</v>
      </c>
      <c r="K161" s="95"/>
    </row>
    <row r="162" spans="1:11" x14ac:dyDescent="0.2">
      <c r="A162" s="98">
        <v>45962</v>
      </c>
      <c r="B162" s="95">
        <f t="shared" si="2"/>
        <v>4.7288108266045237</v>
      </c>
      <c r="C162" s="95">
        <f t="shared" si="3"/>
        <v>0.3224548116712711</v>
      </c>
      <c r="D162" s="95">
        <f t="shared" si="4"/>
        <v>5.0512656382757948</v>
      </c>
      <c r="E162" s="11"/>
      <c r="F162" s="11"/>
      <c r="G162" s="95"/>
      <c r="H162" s="95">
        <f t="shared" si="7"/>
        <v>47.270661393599994</v>
      </c>
      <c r="I162" s="95">
        <f t="shared" si="7"/>
        <v>51.686195067648001</v>
      </c>
      <c r="J162" s="95">
        <f t="shared" si="7"/>
        <v>43.001416303559999</v>
      </c>
      <c r="K162" s="95"/>
    </row>
    <row r="163" spans="1:11" x14ac:dyDescent="0.2">
      <c r="A163" s="98">
        <v>45992</v>
      </c>
      <c r="B163" s="95">
        <f t="shared" si="2"/>
        <v>5.0243615032673068</v>
      </c>
      <c r="C163" s="95">
        <f t="shared" si="3"/>
        <v>1.6308262530004578</v>
      </c>
      <c r="D163" s="95">
        <f t="shared" si="4"/>
        <v>6.6551877562677646</v>
      </c>
      <c r="E163" s="11"/>
      <c r="F163" s="11"/>
      <c r="G163" s="95"/>
      <c r="H163" s="95">
        <f t="shared" si="7"/>
        <v>64.124766849600007</v>
      </c>
      <c r="I163" s="95">
        <f t="shared" si="7"/>
        <v>73.598331969216005</v>
      </c>
      <c r="J163" s="95">
        <f t="shared" si="7"/>
        <v>55.617180107688007</v>
      </c>
      <c r="K163" s="95"/>
    </row>
    <row r="164" spans="1:11" x14ac:dyDescent="0.2">
      <c r="A164" s="98">
        <v>46023</v>
      </c>
      <c r="B164" s="95">
        <f t="shared" si="2"/>
        <v>5.1248487333326533</v>
      </c>
      <c r="C164" s="95">
        <f t="shared" si="3"/>
        <v>3.1128325910199006</v>
      </c>
      <c r="D164" s="95">
        <f t="shared" si="4"/>
        <v>8.237681324352554</v>
      </c>
      <c r="E164" s="11"/>
      <c r="F164" s="11"/>
      <c r="G164" s="95"/>
      <c r="H164" s="95">
        <f t="shared" si="7"/>
        <v>84.541523722128019</v>
      </c>
      <c r="I164" s="95">
        <f t="shared" si="7"/>
        <v>102.99899238475967</v>
      </c>
      <c r="J164" s="95">
        <f t="shared" si="7"/>
        <v>69.339224068596025</v>
      </c>
      <c r="K164" s="95"/>
    </row>
    <row r="165" spans="1:11" x14ac:dyDescent="0.2">
      <c r="A165" s="98">
        <v>46054</v>
      </c>
      <c r="B165" s="95">
        <f t="shared" si="2"/>
        <v>5.1248487333326533</v>
      </c>
      <c r="C165" s="95">
        <f t="shared" si="3"/>
        <v>2.5855514040629641</v>
      </c>
      <c r="D165" s="95">
        <f t="shared" si="4"/>
        <v>7.7104001373956175</v>
      </c>
      <c r="E165" s="11"/>
      <c r="F165" s="11"/>
      <c r="G165" s="95"/>
      <c r="H165" s="95">
        <f t="shared" si="7"/>
        <v>68.293459298015989</v>
      </c>
      <c r="I165" s="95">
        <f t="shared" si="7"/>
        <v>74.701382997396962</v>
      </c>
      <c r="J165" s="95">
        <f t="shared" si="7"/>
        <v>62.470572862200477</v>
      </c>
      <c r="K165" s="95"/>
    </row>
    <row r="166" spans="1:11" x14ac:dyDescent="0.2">
      <c r="A166" s="98">
        <v>46082</v>
      </c>
      <c r="B166" s="95">
        <f t="shared" si="2"/>
        <v>4.8233870431366146</v>
      </c>
      <c r="C166" s="95">
        <f t="shared" si="3"/>
        <v>0.5745669786806582</v>
      </c>
      <c r="D166" s="95">
        <f t="shared" si="4"/>
        <v>5.3979540218172728</v>
      </c>
      <c r="E166" s="11"/>
      <c r="F166" s="11"/>
      <c r="G166" s="95"/>
      <c r="H166" s="95">
        <f t="shared" si="7"/>
        <v>48.803294068272002</v>
      </c>
      <c r="I166" s="95">
        <f t="shared" si="7"/>
        <v>52.893517273957443</v>
      </c>
      <c r="J166" s="95">
        <f t="shared" si="7"/>
        <v>44.799995577195361</v>
      </c>
      <c r="K166" s="95"/>
    </row>
    <row r="167" spans="1:11" x14ac:dyDescent="0.2">
      <c r="A167" s="98">
        <v>46113</v>
      </c>
      <c r="B167" s="95">
        <f t="shared" si="2"/>
        <v>4.5219253529405741</v>
      </c>
      <c r="C167" s="95">
        <f t="shared" si="3"/>
        <v>0.20074156863842951</v>
      </c>
      <c r="D167" s="95">
        <f t="shared" si="4"/>
        <v>4.7226669215790036</v>
      </c>
      <c r="E167" s="11"/>
      <c r="F167" s="11"/>
      <c r="G167" s="95"/>
      <c r="H167" s="95">
        <f t="shared" si="7"/>
        <v>44.702824559759996</v>
      </c>
      <c r="I167" s="95">
        <f t="shared" si="7"/>
        <v>49.852797559532647</v>
      </c>
      <c r="J167" s="95">
        <f t="shared" si="7"/>
        <v>40.196652983087048</v>
      </c>
      <c r="K167" s="95"/>
    </row>
    <row r="168" spans="1:11" x14ac:dyDescent="0.2">
      <c r="A168" s="98">
        <v>46143</v>
      </c>
      <c r="B168" s="95">
        <f t="shared" si="2"/>
        <v>4.8233870431366146</v>
      </c>
      <c r="C168" s="95">
        <f t="shared" si="3"/>
        <v>0.20966341613346895</v>
      </c>
      <c r="D168" s="95">
        <f t="shared" si="4"/>
        <v>5.0330504592700835</v>
      </c>
      <c r="E168" s="11"/>
      <c r="F168" s="11"/>
      <c r="G168" s="95"/>
      <c r="H168" s="95">
        <f t="shared" si="7"/>
        <v>48.628806004080012</v>
      </c>
      <c r="I168" s="95">
        <f t="shared" si="7"/>
        <v>55.991877583334407</v>
      </c>
      <c r="J168" s="95">
        <f t="shared" si="7"/>
        <v>42.016039595444155</v>
      </c>
      <c r="K168" s="95"/>
    </row>
    <row r="169" spans="1:11" x14ac:dyDescent="0.2">
      <c r="A169" s="98">
        <v>46174</v>
      </c>
      <c r="B169" s="95">
        <f t="shared" si="2"/>
        <v>4.9439717192150274</v>
      </c>
      <c r="C169" s="95">
        <f t="shared" si="3"/>
        <v>0.21233997038198194</v>
      </c>
      <c r="D169" s="95">
        <f t="shared" si="4"/>
        <v>5.1563116895970094</v>
      </c>
      <c r="E169" s="11"/>
      <c r="F169" s="11"/>
      <c r="G169" s="95"/>
      <c r="H169" s="95">
        <f t="shared" si="7"/>
        <v>50.889682056672001</v>
      </c>
      <c r="I169" s="95">
        <f t="shared" si="7"/>
        <v>59.262668253367202</v>
      </c>
      <c r="J169" s="95">
        <f t="shared" si="7"/>
        <v>42.8813726668416</v>
      </c>
      <c r="K169" s="95"/>
    </row>
    <row r="170" spans="1:11" x14ac:dyDescent="0.2">
      <c r="A170" s="98">
        <v>46204</v>
      </c>
      <c r="B170" s="95">
        <f t="shared" si="2"/>
        <v>5.1248487333326533</v>
      </c>
      <c r="C170" s="95">
        <f t="shared" si="3"/>
        <v>0.21769307887900702</v>
      </c>
      <c r="D170" s="95">
        <f t="shared" si="4"/>
        <v>5.3425418122116604</v>
      </c>
      <c r="E170" s="11"/>
      <c r="F170" s="11"/>
      <c r="G170" s="95"/>
      <c r="H170" s="95">
        <f t="shared" si="7"/>
        <v>57.134449674144001</v>
      </c>
      <c r="I170" s="95">
        <f t="shared" si="7"/>
        <v>72.167426629751532</v>
      </c>
      <c r="J170" s="95">
        <f t="shared" si="7"/>
        <v>44.75480186965104</v>
      </c>
      <c r="K170" s="95"/>
    </row>
    <row r="171" spans="1:11" x14ac:dyDescent="0.2">
      <c r="A171" s="98">
        <v>46235</v>
      </c>
      <c r="B171" s="95">
        <f t="shared" si="2"/>
        <v>5.1248487333326533</v>
      </c>
      <c r="C171" s="95">
        <f t="shared" si="3"/>
        <v>0.2230461873760321</v>
      </c>
      <c r="D171" s="95">
        <f t="shared" si="4"/>
        <v>5.3478949207086854</v>
      </c>
      <c r="E171" s="11"/>
      <c r="F171" s="11"/>
      <c r="G171" s="95"/>
      <c r="H171" s="95">
        <f t="shared" si="7"/>
        <v>50.265010457136</v>
      </c>
      <c r="I171" s="95">
        <f t="shared" si="7"/>
        <v>56.472955897389127</v>
      </c>
      <c r="J171" s="95">
        <f t="shared" si="7"/>
        <v>44.189198593086239</v>
      </c>
      <c r="K171" s="95"/>
    </row>
    <row r="172" spans="1:11" x14ac:dyDescent="0.2">
      <c r="A172" s="98">
        <v>46266</v>
      </c>
      <c r="B172" s="95">
        <f t="shared" si="2"/>
        <v>4.8233870431366146</v>
      </c>
      <c r="C172" s="95">
        <f t="shared" si="3"/>
        <v>0.21947744837801508</v>
      </c>
      <c r="D172" s="95">
        <f t="shared" si="4"/>
        <v>5.0428644915146297</v>
      </c>
      <c r="E172" s="11"/>
      <c r="F172" s="11"/>
      <c r="G172" s="95"/>
      <c r="H172" s="95">
        <f t="shared" si="7"/>
        <v>45.149327825759997</v>
      </c>
      <c r="I172" s="95">
        <f t="shared" si="7"/>
        <v>48.333731749967519</v>
      </c>
      <c r="J172" s="95">
        <f t="shared" si="7"/>
        <v>42.007221020636649</v>
      </c>
      <c r="K172" s="95"/>
    </row>
    <row r="173" spans="1:11" x14ac:dyDescent="0.2">
      <c r="A173" s="98">
        <v>46296</v>
      </c>
      <c r="B173" s="95">
        <f t="shared" si="2"/>
        <v>4.5219253529405741</v>
      </c>
      <c r="C173" s="95">
        <f t="shared" si="3"/>
        <v>0.21947744837801597</v>
      </c>
      <c r="D173" s="95">
        <f t="shared" si="4"/>
        <v>4.74140280131859</v>
      </c>
      <c r="E173" s="11"/>
      <c r="F173" s="11"/>
      <c r="G173" s="95"/>
      <c r="H173" s="95">
        <f t="shared" si="7"/>
        <v>43.116844958928013</v>
      </c>
      <c r="I173" s="95">
        <f t="shared" si="7"/>
        <v>46.342044668813763</v>
      </c>
      <c r="J173" s="95">
        <f t="shared" si="7"/>
        <v>40.079331408561124</v>
      </c>
      <c r="K173" s="95"/>
    </row>
    <row r="174" spans="1:11" x14ac:dyDescent="0.2">
      <c r="A174" s="98">
        <v>46327</v>
      </c>
      <c r="B174" s="95">
        <f t="shared" si="2"/>
        <v>4.8233870431366146</v>
      </c>
      <c r="C174" s="95">
        <f t="shared" si="3"/>
        <v>0.32890390790469581</v>
      </c>
      <c r="D174" s="95">
        <f t="shared" si="4"/>
        <v>5.1522909510413104</v>
      </c>
      <c r="E174" s="11"/>
      <c r="F174" s="11"/>
      <c r="G174" s="95"/>
      <c r="H174" s="95">
        <f t="shared" si="7"/>
        <v>48.216074621471996</v>
      </c>
      <c r="I174" s="95">
        <f t="shared" si="7"/>
        <v>52.719918969000965</v>
      </c>
      <c r="J174" s="95">
        <f t="shared" si="7"/>
        <v>43.861444629631201</v>
      </c>
      <c r="K174" s="95"/>
    </row>
    <row r="175" spans="1:11" x14ac:dyDescent="0.2">
      <c r="A175" s="98">
        <v>46357</v>
      </c>
      <c r="B175" s="95">
        <f t="shared" si="2"/>
        <v>5.1248487333326533</v>
      </c>
      <c r="C175" s="95">
        <f t="shared" si="3"/>
        <v>1.6634427780604666</v>
      </c>
      <c r="D175" s="95">
        <f t="shared" si="4"/>
        <v>6.7882915113931199</v>
      </c>
      <c r="E175" s="11"/>
      <c r="F175" s="11"/>
      <c r="G175" s="95"/>
      <c r="H175" s="95">
        <f t="shared" si="7"/>
        <v>65.407262186592007</v>
      </c>
      <c r="I175" s="95">
        <f t="shared" si="7"/>
        <v>75.070298608600325</v>
      </c>
      <c r="J175" s="95">
        <f t="shared" si="7"/>
        <v>56.729523709841772</v>
      </c>
      <c r="K175" s="95"/>
    </row>
    <row r="176" spans="1:11" x14ac:dyDescent="0.2">
      <c r="A176" s="98">
        <v>46388</v>
      </c>
      <c r="B176" s="95">
        <f t="shared" si="2"/>
        <v>5.2273457079993069</v>
      </c>
      <c r="C176" s="95">
        <f t="shared" si="3"/>
        <v>3.1750892428402988</v>
      </c>
      <c r="D176" s="95">
        <f t="shared" si="4"/>
        <v>8.4024349508396057</v>
      </c>
      <c r="E176" s="11"/>
      <c r="F176" s="11"/>
      <c r="G176" s="95"/>
      <c r="H176" s="95">
        <f t="shared" si="7"/>
        <v>86.232354196570583</v>
      </c>
      <c r="I176" s="95">
        <f t="shared" si="7"/>
        <v>105.05897223245486</v>
      </c>
      <c r="J176" s="95">
        <f t="shared" si="7"/>
        <v>70.726008549967943</v>
      </c>
      <c r="K176" s="95"/>
    </row>
    <row r="177" spans="1:11" x14ac:dyDescent="0.2">
      <c r="A177" s="98">
        <v>46419</v>
      </c>
      <c r="B177" s="95">
        <f t="shared" si="2"/>
        <v>5.2273457079993069</v>
      </c>
      <c r="C177" s="95">
        <f t="shared" si="3"/>
        <v>2.6372624321442233</v>
      </c>
      <c r="D177" s="95">
        <f t="shared" si="4"/>
        <v>7.8646081401435302</v>
      </c>
      <c r="E177" s="11"/>
      <c r="F177" s="11"/>
      <c r="G177" s="95"/>
      <c r="H177" s="95">
        <f t="shared" ref="H177:J192" si="8">H165*(1+H$5)</f>
        <v>69.65932848397631</v>
      </c>
      <c r="I177" s="95">
        <f t="shared" si="8"/>
        <v>76.195410657344908</v>
      </c>
      <c r="J177" s="95">
        <f t="shared" si="8"/>
        <v>63.719984319444485</v>
      </c>
      <c r="K177" s="95"/>
    </row>
    <row r="178" spans="1:11" x14ac:dyDescent="0.2">
      <c r="A178" s="98">
        <v>46447</v>
      </c>
      <c r="B178" s="95">
        <f t="shared" si="2"/>
        <v>4.9198547839993472</v>
      </c>
      <c r="C178" s="95">
        <f t="shared" si="3"/>
        <v>0.58605831825427135</v>
      </c>
      <c r="D178" s="95">
        <f t="shared" si="4"/>
        <v>5.5059131022536185</v>
      </c>
      <c r="E178" s="11"/>
      <c r="F178" s="11"/>
      <c r="G178" s="95"/>
      <c r="H178" s="95">
        <f t="shared" si="8"/>
        <v>49.779359949637445</v>
      </c>
      <c r="I178" s="95">
        <f t="shared" si="8"/>
        <v>53.951387619436595</v>
      </c>
      <c r="J178" s="95">
        <f t="shared" si="8"/>
        <v>45.695995488739271</v>
      </c>
      <c r="K178" s="95"/>
    </row>
    <row r="179" spans="1:11" x14ac:dyDescent="0.2">
      <c r="A179" s="98">
        <v>46478</v>
      </c>
      <c r="B179" s="95">
        <f t="shared" si="2"/>
        <v>4.6123638599993857</v>
      </c>
      <c r="C179" s="95">
        <f t="shared" si="3"/>
        <v>0.2047564000111981</v>
      </c>
      <c r="D179" s="95">
        <f t="shared" si="4"/>
        <v>4.8171202600105838</v>
      </c>
      <c r="E179" s="11"/>
      <c r="F179" s="11"/>
      <c r="G179" s="95"/>
      <c r="H179" s="95">
        <f t="shared" si="8"/>
        <v>45.596881050955197</v>
      </c>
      <c r="I179" s="95">
        <f t="shared" si="8"/>
        <v>50.8498535107233</v>
      </c>
      <c r="J179" s="95">
        <f t="shared" si="8"/>
        <v>41.000586042748793</v>
      </c>
      <c r="K179" s="95"/>
    </row>
    <row r="180" spans="1:11" x14ac:dyDescent="0.2">
      <c r="A180" s="98">
        <v>46508</v>
      </c>
      <c r="B180" s="95">
        <f t="shared" si="2"/>
        <v>4.9198547839993472</v>
      </c>
      <c r="C180" s="95">
        <f t="shared" si="3"/>
        <v>0.21385668445613781</v>
      </c>
      <c r="D180" s="95">
        <f t="shared" si="4"/>
        <v>5.133711468455485</v>
      </c>
      <c r="E180" s="11"/>
      <c r="F180" s="11"/>
      <c r="G180" s="95"/>
      <c r="H180" s="95">
        <f t="shared" si="8"/>
        <v>49.60138212416161</v>
      </c>
      <c r="I180" s="95">
        <f t="shared" si="8"/>
        <v>57.111715135001099</v>
      </c>
      <c r="J180" s="95">
        <f t="shared" si="8"/>
        <v>42.856360387353043</v>
      </c>
      <c r="K180" s="95"/>
    </row>
    <row r="181" spans="1:11" x14ac:dyDescent="0.2">
      <c r="A181" s="98">
        <v>46539</v>
      </c>
      <c r="B181" s="95">
        <f t="shared" si="2"/>
        <v>5.0428511535993277</v>
      </c>
      <c r="C181" s="95">
        <f t="shared" si="3"/>
        <v>0.21658676978962177</v>
      </c>
      <c r="D181" s="95">
        <f t="shared" si="4"/>
        <v>5.2594379233889494</v>
      </c>
      <c r="E181" s="11"/>
      <c r="F181" s="11"/>
      <c r="G181" s="95"/>
      <c r="H181" s="95">
        <f t="shared" si="8"/>
        <v>51.907475697805445</v>
      </c>
      <c r="I181" s="95">
        <f t="shared" si="8"/>
        <v>60.447921618434549</v>
      </c>
      <c r="J181" s="95">
        <f t="shared" si="8"/>
        <v>43.739000120178432</v>
      </c>
      <c r="K181" s="95"/>
    </row>
    <row r="182" spans="1:11" x14ac:dyDescent="0.2">
      <c r="A182" s="98">
        <v>46569</v>
      </c>
      <c r="B182" s="95">
        <f t="shared" si="2"/>
        <v>5.2273457079993069</v>
      </c>
      <c r="C182" s="95">
        <f t="shared" si="3"/>
        <v>0.22204694045658702</v>
      </c>
      <c r="D182" s="95">
        <f t="shared" si="4"/>
        <v>5.4493926484558939</v>
      </c>
      <c r="E182" s="11"/>
      <c r="F182" s="11"/>
      <c r="G182" s="95"/>
      <c r="H182" s="95">
        <f t="shared" si="8"/>
        <v>58.277138667626879</v>
      </c>
      <c r="I182" s="95">
        <f t="shared" si="8"/>
        <v>73.61077516234657</v>
      </c>
      <c r="J182" s="95">
        <f t="shared" si="8"/>
        <v>45.649897907044064</v>
      </c>
      <c r="K182" s="95"/>
    </row>
    <row r="183" spans="1:11" x14ac:dyDescent="0.2">
      <c r="A183" s="98">
        <v>46600</v>
      </c>
      <c r="B183" s="95">
        <f t="shared" si="2"/>
        <v>5.2273457079993069</v>
      </c>
      <c r="C183" s="95">
        <f t="shared" si="3"/>
        <v>0.22750711112355226</v>
      </c>
      <c r="D183" s="95">
        <f t="shared" si="4"/>
        <v>5.4548528191228591</v>
      </c>
      <c r="E183" s="11"/>
      <c r="F183" s="11"/>
      <c r="G183" s="95"/>
      <c r="H183" s="95">
        <f t="shared" si="8"/>
        <v>51.270310666278718</v>
      </c>
      <c r="I183" s="95">
        <f t="shared" si="8"/>
        <v>57.602415015336909</v>
      </c>
      <c r="J183" s="95">
        <f t="shared" si="8"/>
        <v>45.072982564947964</v>
      </c>
      <c r="K183" s="95"/>
    </row>
    <row r="184" spans="1:11" x14ac:dyDescent="0.2">
      <c r="A184" s="98">
        <v>46631</v>
      </c>
      <c r="B184" s="95">
        <f t="shared" si="2"/>
        <v>4.9198547839993472</v>
      </c>
      <c r="C184" s="95">
        <f t="shared" si="3"/>
        <v>0.22386699734557514</v>
      </c>
      <c r="D184" s="95">
        <f t="shared" si="4"/>
        <v>5.1437217813449223</v>
      </c>
      <c r="E184" s="11"/>
      <c r="F184" s="11"/>
      <c r="G184" s="95"/>
      <c r="H184" s="95">
        <f t="shared" si="8"/>
        <v>46.052314382275199</v>
      </c>
      <c r="I184" s="95">
        <f t="shared" si="8"/>
        <v>49.30040638496687</v>
      </c>
      <c r="J184" s="95">
        <f t="shared" si="8"/>
        <v>42.847365441049384</v>
      </c>
      <c r="K184" s="95"/>
    </row>
    <row r="185" spans="1:11" x14ac:dyDescent="0.2">
      <c r="A185" s="98">
        <v>46661</v>
      </c>
      <c r="B185" s="95">
        <f t="shared" si="2"/>
        <v>4.6123638599993857</v>
      </c>
      <c r="C185" s="95">
        <f t="shared" si="3"/>
        <v>0.22386699734557602</v>
      </c>
      <c r="D185" s="95">
        <f t="shared" si="4"/>
        <v>4.8362308573449617</v>
      </c>
      <c r="E185" s="11"/>
      <c r="F185" s="11"/>
      <c r="G185" s="95"/>
      <c r="H185" s="95">
        <f t="shared" si="8"/>
        <v>43.979181858106571</v>
      </c>
      <c r="I185" s="95">
        <f t="shared" si="8"/>
        <v>47.268885562190036</v>
      </c>
      <c r="J185" s="95">
        <f t="shared" si="8"/>
        <v>40.880918036732346</v>
      </c>
      <c r="K185" s="95"/>
    </row>
    <row r="186" spans="1:11" x14ac:dyDescent="0.2">
      <c r="A186" s="98">
        <v>46692</v>
      </c>
      <c r="B186" s="95">
        <f t="shared" si="2"/>
        <v>4.9198547839993472</v>
      </c>
      <c r="C186" s="95">
        <f t="shared" si="3"/>
        <v>0.33548198606278934</v>
      </c>
      <c r="D186" s="95">
        <f t="shared" si="4"/>
        <v>5.2553367700621365</v>
      </c>
      <c r="E186" s="11"/>
      <c r="F186" s="11"/>
      <c r="G186" s="95"/>
      <c r="H186" s="95">
        <f t="shared" si="8"/>
        <v>49.180396113901438</v>
      </c>
      <c r="I186" s="95">
        <f t="shared" si="8"/>
        <v>53.774317348380983</v>
      </c>
      <c r="J186" s="95">
        <f t="shared" si="8"/>
        <v>44.738673522223827</v>
      </c>
      <c r="K186" s="95"/>
    </row>
    <row r="187" spans="1:11" x14ac:dyDescent="0.2">
      <c r="A187" s="98">
        <v>46722</v>
      </c>
      <c r="B187" s="95">
        <f t="shared" si="2"/>
        <v>5.2273457079993069</v>
      </c>
      <c r="C187" s="95">
        <f t="shared" si="3"/>
        <v>1.6967116336216757</v>
      </c>
      <c r="D187" s="95">
        <f t="shared" si="4"/>
        <v>6.9240573416209825</v>
      </c>
      <c r="E187" s="11"/>
      <c r="F187" s="11"/>
      <c r="G187" s="95"/>
      <c r="H187" s="95">
        <f t="shared" si="8"/>
        <v>66.71540743032385</v>
      </c>
      <c r="I187" s="95">
        <f t="shared" si="8"/>
        <v>76.571704580772334</v>
      </c>
      <c r="J187" s="95">
        <f t="shared" si="8"/>
        <v>57.864114184038606</v>
      </c>
      <c r="K187" s="95"/>
    </row>
    <row r="188" spans="1:11" x14ac:dyDescent="0.2">
      <c r="A188" s="98">
        <v>46753</v>
      </c>
      <c r="B188" s="95">
        <f t="shared" si="2"/>
        <v>5.3318926221592928</v>
      </c>
      <c r="C188" s="95">
        <f t="shared" si="3"/>
        <v>3.2385910276971046</v>
      </c>
      <c r="D188" s="95">
        <f t="shared" si="4"/>
        <v>8.5704836498563974</v>
      </c>
      <c r="E188" s="11"/>
      <c r="F188" s="11"/>
      <c r="G188" s="95"/>
      <c r="H188" s="95">
        <f t="shared" si="8"/>
        <v>87.957001280501999</v>
      </c>
      <c r="I188" s="95">
        <f t="shared" si="8"/>
        <v>107.16015167710397</v>
      </c>
      <c r="J188" s="95">
        <f t="shared" si="8"/>
        <v>72.140528720967311</v>
      </c>
      <c r="K188" s="95"/>
    </row>
    <row r="189" spans="1:11" x14ac:dyDescent="0.2">
      <c r="A189" s="98">
        <v>46784</v>
      </c>
      <c r="B189" s="95">
        <f t="shared" si="2"/>
        <v>5.3318926221592928</v>
      </c>
      <c r="C189" s="95">
        <f t="shared" si="3"/>
        <v>2.6900076807871081</v>
      </c>
      <c r="D189" s="95">
        <f t="shared" si="4"/>
        <v>8.0219003029464009</v>
      </c>
      <c r="E189" s="11"/>
      <c r="F189" s="11"/>
      <c r="G189" s="95"/>
      <c r="H189" s="95">
        <f t="shared" si="8"/>
        <v>71.052515053655839</v>
      </c>
      <c r="I189" s="95">
        <f t="shared" si="8"/>
        <v>77.719318870491804</v>
      </c>
      <c r="J189" s="95">
        <f t="shared" si="8"/>
        <v>64.994384005833382</v>
      </c>
      <c r="K189" s="95"/>
    </row>
    <row r="190" spans="1:11" x14ac:dyDescent="0.2">
      <c r="A190" s="98">
        <v>46813</v>
      </c>
      <c r="B190" s="95">
        <f t="shared" si="2"/>
        <v>5.0182518796793341</v>
      </c>
      <c r="C190" s="95">
        <f t="shared" si="3"/>
        <v>0.59777948461935715</v>
      </c>
      <c r="D190" s="95">
        <f t="shared" si="4"/>
        <v>5.6160313642986912</v>
      </c>
      <c r="E190" s="11"/>
      <c r="F190" s="11"/>
      <c r="G190" s="95"/>
      <c r="H190" s="95">
        <f t="shared" si="8"/>
        <v>50.774947148630197</v>
      </c>
      <c r="I190" s="95">
        <f t="shared" si="8"/>
        <v>55.030415371825327</v>
      </c>
      <c r="J190" s="95">
        <f t="shared" si="8"/>
        <v>46.609915398514055</v>
      </c>
      <c r="K190" s="95"/>
    </row>
    <row r="191" spans="1:11" x14ac:dyDescent="0.2">
      <c r="A191" s="98">
        <v>46844</v>
      </c>
      <c r="B191" s="95">
        <f t="shared" si="2"/>
        <v>4.7046111371993735</v>
      </c>
      <c r="C191" s="95">
        <f t="shared" si="3"/>
        <v>0.20885152801142226</v>
      </c>
      <c r="D191" s="95">
        <f t="shared" si="4"/>
        <v>4.9134626652107958</v>
      </c>
      <c r="E191" s="11"/>
      <c r="F191" s="11"/>
      <c r="G191" s="95"/>
      <c r="H191" s="95">
        <f t="shared" si="8"/>
        <v>46.508818671974304</v>
      </c>
      <c r="I191" s="95">
        <f t="shared" si="8"/>
        <v>51.866850580937765</v>
      </c>
      <c r="J191" s="95">
        <f t="shared" si="8"/>
        <v>41.820597763603772</v>
      </c>
      <c r="K191" s="95"/>
    </row>
    <row r="192" spans="1:11" x14ac:dyDescent="0.2">
      <c r="A192" s="98">
        <v>46874</v>
      </c>
      <c r="B192" s="95">
        <f t="shared" si="2"/>
        <v>5.0182518796793341</v>
      </c>
      <c r="C192" s="95">
        <f t="shared" si="3"/>
        <v>0.21813381814526078</v>
      </c>
      <c r="D192" s="95">
        <f t="shared" si="4"/>
        <v>5.2363856978245948</v>
      </c>
      <c r="E192" s="11"/>
      <c r="F192" s="11"/>
      <c r="G192" s="95"/>
      <c r="H192" s="95">
        <f t="shared" si="8"/>
        <v>50.593409766644847</v>
      </c>
      <c r="I192" s="95">
        <f t="shared" si="8"/>
        <v>58.253949437701124</v>
      </c>
      <c r="J192" s="95">
        <f t="shared" si="8"/>
        <v>43.713487595100105</v>
      </c>
      <c r="K192" s="95"/>
    </row>
    <row r="193" spans="1:11" x14ac:dyDescent="0.2">
      <c r="A193" s="98">
        <v>46905</v>
      </c>
      <c r="B193" s="95">
        <f t="shared" ref="B193:B256" si="9">B181*(1+B$5)</f>
        <v>5.1437081766713142</v>
      </c>
      <c r="C193" s="95">
        <f t="shared" ref="C193:C256" si="10">D193-B193</f>
        <v>0.22091850518541456</v>
      </c>
      <c r="D193" s="95">
        <f t="shared" ref="D193:D256" si="11">D181*(1+D$5)</f>
        <v>5.3646266818567288</v>
      </c>
      <c r="E193" s="11"/>
      <c r="F193" s="11"/>
      <c r="G193" s="95"/>
      <c r="H193" s="95">
        <f t="shared" ref="H193:J208" si="12">H181*(1+H$5)</f>
        <v>52.945625211761552</v>
      </c>
      <c r="I193" s="95">
        <f t="shared" si="12"/>
        <v>61.656880050803238</v>
      </c>
      <c r="J193" s="95">
        <f t="shared" si="12"/>
        <v>44.613780122582</v>
      </c>
      <c r="K193" s="95"/>
    </row>
    <row r="194" spans="1:11" x14ac:dyDescent="0.2">
      <c r="A194" s="98">
        <v>46935</v>
      </c>
      <c r="B194" s="95">
        <f t="shared" si="9"/>
        <v>5.3318926221592928</v>
      </c>
      <c r="C194" s="95">
        <f t="shared" si="10"/>
        <v>0.22648787926571945</v>
      </c>
      <c r="D194" s="95">
        <f t="shared" si="11"/>
        <v>5.5583805014250123</v>
      </c>
      <c r="E194" s="11"/>
      <c r="F194" s="11"/>
      <c r="G194" s="95"/>
      <c r="H194" s="95">
        <f t="shared" si="12"/>
        <v>59.44268144097942</v>
      </c>
      <c r="I194" s="95">
        <f t="shared" si="12"/>
        <v>75.082990665593499</v>
      </c>
      <c r="J194" s="95">
        <f t="shared" si="12"/>
        <v>46.562895865184949</v>
      </c>
      <c r="K194" s="95"/>
    </row>
    <row r="195" spans="1:11" x14ac:dyDescent="0.2">
      <c r="A195" s="98">
        <v>46966</v>
      </c>
      <c r="B195" s="95">
        <f t="shared" si="9"/>
        <v>5.3318926221592928</v>
      </c>
      <c r="C195" s="95">
        <f t="shared" si="10"/>
        <v>0.23205725334602345</v>
      </c>
      <c r="D195" s="95">
        <f t="shared" si="11"/>
        <v>5.5639498755053163</v>
      </c>
      <c r="E195" s="11"/>
      <c r="F195" s="11"/>
      <c r="G195" s="95"/>
      <c r="H195" s="95">
        <f t="shared" si="12"/>
        <v>52.295716879604292</v>
      </c>
      <c r="I195" s="95">
        <f t="shared" si="12"/>
        <v>58.754463315643648</v>
      </c>
      <c r="J195" s="95">
        <f t="shared" si="12"/>
        <v>45.974442216246921</v>
      </c>
      <c r="K195" s="95"/>
    </row>
    <row r="196" spans="1:11" x14ac:dyDescent="0.2">
      <c r="A196" s="98">
        <v>46997</v>
      </c>
      <c r="B196" s="95">
        <f t="shared" si="9"/>
        <v>5.0182518796793341</v>
      </c>
      <c r="C196" s="95">
        <f t="shared" si="10"/>
        <v>0.22834433729248715</v>
      </c>
      <c r="D196" s="95">
        <f t="shared" si="11"/>
        <v>5.2465962169718212</v>
      </c>
      <c r="E196" s="11"/>
      <c r="F196" s="11"/>
      <c r="G196" s="95"/>
      <c r="H196" s="95">
        <f t="shared" si="12"/>
        <v>46.973360669920702</v>
      </c>
      <c r="I196" s="95">
        <f t="shared" si="12"/>
        <v>50.286414512666205</v>
      </c>
      <c r="J196" s="95">
        <f t="shared" si="12"/>
        <v>43.704312749870375</v>
      </c>
      <c r="K196" s="95"/>
    </row>
    <row r="197" spans="1:11" x14ac:dyDescent="0.2">
      <c r="A197" s="98">
        <v>47027</v>
      </c>
      <c r="B197" s="95">
        <f t="shared" si="9"/>
        <v>4.7046111371993735</v>
      </c>
      <c r="C197" s="95">
        <f t="shared" si="10"/>
        <v>0.22834433729248715</v>
      </c>
      <c r="D197" s="95">
        <f t="shared" si="11"/>
        <v>4.9329554744918607</v>
      </c>
      <c r="E197" s="11"/>
      <c r="F197" s="11"/>
      <c r="G197" s="95"/>
      <c r="H197" s="95">
        <f t="shared" si="12"/>
        <v>44.858765495268706</v>
      </c>
      <c r="I197" s="95">
        <f t="shared" si="12"/>
        <v>48.214263273433836</v>
      </c>
      <c r="J197" s="95">
        <f t="shared" si="12"/>
        <v>41.698536397466995</v>
      </c>
      <c r="K197" s="95"/>
    </row>
    <row r="198" spans="1:11" x14ac:dyDescent="0.2">
      <c r="A198" s="98">
        <v>47058</v>
      </c>
      <c r="B198" s="95">
        <f t="shared" si="9"/>
        <v>5.0182518796793341</v>
      </c>
      <c r="C198" s="95">
        <f t="shared" si="10"/>
        <v>0.34219162578404561</v>
      </c>
      <c r="D198" s="95">
        <f t="shared" si="11"/>
        <v>5.3604435054633797</v>
      </c>
      <c r="E198" s="11"/>
      <c r="F198" s="11"/>
      <c r="G198" s="95"/>
      <c r="H198" s="95">
        <f t="shared" si="12"/>
        <v>50.16400403617947</v>
      </c>
      <c r="I198" s="95">
        <f t="shared" si="12"/>
        <v>54.849803695348605</v>
      </c>
      <c r="J198" s="95">
        <f t="shared" si="12"/>
        <v>45.633446992668304</v>
      </c>
      <c r="K198" s="95"/>
    </row>
    <row r="199" spans="1:11" x14ac:dyDescent="0.2">
      <c r="A199" s="98">
        <v>47088</v>
      </c>
      <c r="B199" s="95">
        <f t="shared" si="9"/>
        <v>5.3318926221592928</v>
      </c>
      <c r="C199" s="95">
        <f t="shared" si="10"/>
        <v>1.7306458662941093</v>
      </c>
      <c r="D199" s="95">
        <f t="shared" si="11"/>
        <v>7.0625384884534022</v>
      </c>
      <c r="E199" s="11"/>
      <c r="F199" s="11"/>
      <c r="G199" s="95"/>
      <c r="H199" s="95">
        <f t="shared" si="12"/>
        <v>68.049715578930332</v>
      </c>
      <c r="I199" s="95">
        <f t="shared" si="12"/>
        <v>78.103138672387786</v>
      </c>
      <c r="J199" s="95">
        <f t="shared" si="12"/>
        <v>59.021396467719377</v>
      </c>
      <c r="K199" s="95"/>
    </row>
    <row r="200" spans="1:11" x14ac:dyDescent="0.2">
      <c r="A200" s="98">
        <v>47119</v>
      </c>
      <c r="B200" s="95">
        <f t="shared" si="9"/>
        <v>5.4385304746024792</v>
      </c>
      <c r="C200" s="95">
        <f t="shared" si="10"/>
        <v>3.3033628482510471</v>
      </c>
      <c r="D200" s="95">
        <f t="shared" si="11"/>
        <v>8.7418933228535263</v>
      </c>
      <c r="E200" s="11"/>
      <c r="F200" s="11"/>
      <c r="G200" s="95"/>
      <c r="H200" s="95">
        <f t="shared" si="12"/>
        <v>89.716141306112036</v>
      </c>
      <c r="I200" s="95">
        <f t="shared" si="12"/>
        <v>109.30335471064605</v>
      </c>
      <c r="J200" s="95">
        <f t="shared" si="12"/>
        <v>73.583339295386665</v>
      </c>
      <c r="K200" s="95"/>
    </row>
    <row r="201" spans="1:11" x14ac:dyDescent="0.2">
      <c r="A201" s="98">
        <v>47150</v>
      </c>
      <c r="B201" s="95">
        <f t="shared" si="9"/>
        <v>5.4385304746024792</v>
      </c>
      <c r="C201" s="95">
        <f t="shared" si="10"/>
        <v>2.7438078344028503</v>
      </c>
      <c r="D201" s="95">
        <f t="shared" si="11"/>
        <v>8.1823383090053294</v>
      </c>
      <c r="E201" s="11"/>
      <c r="F201" s="11"/>
      <c r="G201" s="95"/>
      <c r="H201" s="95">
        <f t="shared" si="12"/>
        <v>72.473565354728962</v>
      </c>
      <c r="I201" s="95">
        <f t="shared" si="12"/>
        <v>79.273705247901646</v>
      </c>
      <c r="J201" s="95">
        <f t="shared" si="12"/>
        <v>66.294271685950051</v>
      </c>
      <c r="K201" s="95"/>
    </row>
    <row r="202" spans="1:11" x14ac:dyDescent="0.2">
      <c r="A202" s="98">
        <v>47178</v>
      </c>
      <c r="B202" s="95">
        <f t="shared" si="9"/>
        <v>5.118616917272921</v>
      </c>
      <c r="C202" s="95">
        <f t="shared" si="10"/>
        <v>0.60973507431174401</v>
      </c>
      <c r="D202" s="95">
        <f t="shared" si="11"/>
        <v>5.728351991584665</v>
      </c>
      <c r="E202" s="11"/>
      <c r="F202" s="11"/>
      <c r="G202" s="95"/>
      <c r="H202" s="95">
        <f t="shared" si="12"/>
        <v>51.790446091602803</v>
      </c>
      <c r="I202" s="95">
        <f t="shared" si="12"/>
        <v>56.131023679261837</v>
      </c>
      <c r="J202" s="95">
        <f t="shared" si="12"/>
        <v>47.542113706484336</v>
      </c>
      <c r="K202" s="95"/>
    </row>
    <row r="203" spans="1:11" x14ac:dyDescent="0.2">
      <c r="A203" s="98">
        <v>47209</v>
      </c>
      <c r="B203" s="95">
        <f t="shared" si="9"/>
        <v>4.7987033599433611</v>
      </c>
      <c r="C203" s="95">
        <f t="shared" si="10"/>
        <v>0.21302855857165071</v>
      </c>
      <c r="D203" s="95">
        <f t="shared" si="11"/>
        <v>5.0117319185150118</v>
      </c>
      <c r="E203" s="11"/>
      <c r="F203" s="11"/>
      <c r="G203" s="95"/>
      <c r="H203" s="95">
        <f t="shared" si="12"/>
        <v>47.43899504541379</v>
      </c>
      <c r="I203" s="95">
        <f t="shared" si="12"/>
        <v>52.904187592556518</v>
      </c>
      <c r="J203" s="95">
        <f t="shared" si="12"/>
        <v>42.657009718875848</v>
      </c>
      <c r="K203" s="95"/>
    </row>
    <row r="204" spans="1:11" x14ac:dyDescent="0.2">
      <c r="A204" s="98">
        <v>47239</v>
      </c>
      <c r="B204" s="95">
        <f t="shared" si="9"/>
        <v>5.118616917272921</v>
      </c>
      <c r="C204" s="95">
        <f t="shared" si="10"/>
        <v>0.22249649450816555</v>
      </c>
      <c r="D204" s="95">
        <f t="shared" si="11"/>
        <v>5.3411134117810866</v>
      </c>
      <c r="E204" s="11"/>
      <c r="F204" s="11"/>
      <c r="G204" s="95"/>
      <c r="H204" s="95">
        <f t="shared" si="12"/>
        <v>51.605277961977741</v>
      </c>
      <c r="I204" s="95">
        <f t="shared" si="12"/>
        <v>59.419028426455149</v>
      </c>
      <c r="J204" s="95">
        <f t="shared" si="12"/>
        <v>44.58775734700211</v>
      </c>
      <c r="K204" s="95"/>
    </row>
    <row r="205" spans="1:11" x14ac:dyDescent="0.2">
      <c r="A205" s="98">
        <v>47270</v>
      </c>
      <c r="B205" s="95">
        <f t="shared" si="9"/>
        <v>5.2465823402047409</v>
      </c>
      <c r="C205" s="95">
        <f t="shared" si="10"/>
        <v>0.2253368752891225</v>
      </c>
      <c r="D205" s="95">
        <f t="shared" si="11"/>
        <v>5.4719192154938634</v>
      </c>
      <c r="E205" s="11"/>
      <c r="F205" s="11"/>
      <c r="G205" s="95"/>
      <c r="H205" s="95">
        <f t="shared" si="12"/>
        <v>54.004537715996783</v>
      </c>
      <c r="I205" s="95">
        <f t="shared" si="12"/>
        <v>62.890017651819306</v>
      </c>
      <c r="J205" s="95">
        <f t="shared" si="12"/>
        <v>45.50605572503364</v>
      </c>
      <c r="K205" s="95"/>
    </row>
    <row r="206" spans="1:11" x14ac:dyDescent="0.2">
      <c r="A206" s="98">
        <v>47300</v>
      </c>
      <c r="B206" s="95">
        <f t="shared" si="9"/>
        <v>5.4385304746024792</v>
      </c>
      <c r="C206" s="95">
        <f t="shared" si="10"/>
        <v>0.23101763685103371</v>
      </c>
      <c r="D206" s="95">
        <f t="shared" si="11"/>
        <v>5.6695481114535129</v>
      </c>
      <c r="E206" s="11"/>
      <c r="F206" s="11"/>
      <c r="G206" s="95"/>
      <c r="H206" s="95">
        <f t="shared" si="12"/>
        <v>60.631535069799007</v>
      </c>
      <c r="I206" s="95">
        <f t="shared" si="12"/>
        <v>76.584650478905374</v>
      </c>
      <c r="J206" s="95">
        <f t="shared" si="12"/>
        <v>47.494153782488645</v>
      </c>
      <c r="K206" s="95"/>
    </row>
    <row r="207" spans="1:11" x14ac:dyDescent="0.2">
      <c r="A207" s="98">
        <v>47331</v>
      </c>
      <c r="B207" s="95">
        <f t="shared" si="9"/>
        <v>5.4385304746024792</v>
      </c>
      <c r="C207" s="95">
        <f t="shared" si="10"/>
        <v>0.23669839841294316</v>
      </c>
      <c r="D207" s="95">
        <f t="shared" si="11"/>
        <v>5.6752288730154223</v>
      </c>
      <c r="E207" s="11"/>
      <c r="F207" s="11"/>
      <c r="G207" s="95"/>
      <c r="H207" s="95">
        <f t="shared" si="12"/>
        <v>53.34163121719638</v>
      </c>
      <c r="I207" s="95">
        <f t="shared" si="12"/>
        <v>59.929552581956521</v>
      </c>
      <c r="J207" s="95">
        <f t="shared" si="12"/>
        <v>46.893931060571859</v>
      </c>
      <c r="K207" s="95"/>
    </row>
    <row r="208" spans="1:11" x14ac:dyDescent="0.2">
      <c r="A208" s="98">
        <v>47362</v>
      </c>
      <c r="B208" s="95">
        <f t="shared" si="9"/>
        <v>5.118616917272921</v>
      </c>
      <c r="C208" s="95">
        <f t="shared" si="10"/>
        <v>0.23291122403833686</v>
      </c>
      <c r="D208" s="95">
        <f t="shared" si="11"/>
        <v>5.3515281413112579</v>
      </c>
      <c r="E208" s="11"/>
      <c r="F208" s="11"/>
      <c r="G208" s="95"/>
      <c r="H208" s="95">
        <f t="shared" si="12"/>
        <v>47.912827883319117</v>
      </c>
      <c r="I208" s="95">
        <f t="shared" si="12"/>
        <v>51.292142802919528</v>
      </c>
      <c r="J208" s="95">
        <f t="shared" si="12"/>
        <v>44.578399004867784</v>
      </c>
      <c r="K208" s="95"/>
    </row>
    <row r="209" spans="1:11" x14ac:dyDescent="0.2">
      <c r="A209" s="98">
        <v>47392</v>
      </c>
      <c r="B209" s="95">
        <f t="shared" si="9"/>
        <v>4.7987033599433611</v>
      </c>
      <c r="C209" s="95">
        <f t="shared" si="10"/>
        <v>0.23291122403833686</v>
      </c>
      <c r="D209" s="95">
        <f t="shared" si="11"/>
        <v>5.0316145839816979</v>
      </c>
      <c r="E209" s="11"/>
      <c r="F209" s="11"/>
      <c r="G209" s="95"/>
      <c r="H209" s="95">
        <f t="shared" ref="H209:J224" si="13">H197*(1+H$5)</f>
        <v>45.755940805174077</v>
      </c>
      <c r="I209" s="95">
        <f t="shared" si="13"/>
        <v>49.178548538902511</v>
      </c>
      <c r="J209" s="95">
        <f t="shared" si="13"/>
        <v>42.532507125416338</v>
      </c>
      <c r="K209" s="95"/>
    </row>
    <row r="210" spans="1:11" x14ac:dyDescent="0.2">
      <c r="A210" s="98">
        <v>47423</v>
      </c>
      <c r="B210" s="95">
        <f t="shared" si="9"/>
        <v>5.118616917272921</v>
      </c>
      <c r="C210" s="95">
        <f t="shared" si="10"/>
        <v>0.34903545829972593</v>
      </c>
      <c r="D210" s="95">
        <f t="shared" si="11"/>
        <v>5.4676523755726469</v>
      </c>
      <c r="E210" s="11"/>
      <c r="F210" s="11"/>
      <c r="G210" s="95"/>
      <c r="H210" s="95">
        <f t="shared" si="13"/>
        <v>51.167284116903062</v>
      </c>
      <c r="I210" s="95">
        <f t="shared" si="13"/>
        <v>55.946799769255577</v>
      </c>
      <c r="J210" s="95">
        <f t="shared" si="13"/>
        <v>46.546115932521673</v>
      </c>
      <c r="K210" s="95"/>
    </row>
    <row r="211" spans="1:11" x14ac:dyDescent="0.2">
      <c r="A211" s="98">
        <v>47453</v>
      </c>
      <c r="B211" s="95">
        <f t="shared" si="9"/>
        <v>5.4385304746024792</v>
      </c>
      <c r="C211" s="95">
        <f t="shared" si="10"/>
        <v>1.7652587836199913</v>
      </c>
      <c r="D211" s="95">
        <f t="shared" si="11"/>
        <v>7.2037892582224705</v>
      </c>
      <c r="E211" s="11"/>
      <c r="F211" s="11"/>
      <c r="G211" s="95"/>
      <c r="H211" s="95">
        <f t="shared" si="13"/>
        <v>69.41070989050894</v>
      </c>
      <c r="I211" s="95">
        <f t="shared" si="13"/>
        <v>79.66520144583555</v>
      </c>
      <c r="J211" s="95">
        <f t="shared" si="13"/>
        <v>60.201824397073764</v>
      </c>
      <c r="K211" s="95"/>
    </row>
    <row r="212" spans="1:11" x14ac:dyDescent="0.2">
      <c r="A212" s="98">
        <v>47484</v>
      </c>
      <c r="B212" s="95">
        <f t="shared" si="9"/>
        <v>5.5473010840945287</v>
      </c>
      <c r="C212" s="95">
        <f t="shared" si="10"/>
        <v>3.3694301052160691</v>
      </c>
      <c r="D212" s="95">
        <f t="shared" si="11"/>
        <v>8.9167311893105978</v>
      </c>
      <c r="E212" s="11"/>
      <c r="F212" s="11"/>
      <c r="G212" s="95"/>
      <c r="H212" s="95">
        <f t="shared" si="13"/>
        <v>91.510464132234276</v>
      </c>
      <c r="I212" s="95">
        <f t="shared" si="13"/>
        <v>111.48942180485896</v>
      </c>
      <c r="J212" s="95">
        <f t="shared" si="13"/>
        <v>75.055006081294394</v>
      </c>
      <c r="K212" s="95"/>
    </row>
    <row r="213" spans="1:11" x14ac:dyDescent="0.2">
      <c r="A213" s="98">
        <v>47515</v>
      </c>
      <c r="B213" s="95">
        <f t="shared" si="9"/>
        <v>5.5473010840945287</v>
      </c>
      <c r="C213" s="95">
        <f t="shared" si="10"/>
        <v>2.7986839910909067</v>
      </c>
      <c r="D213" s="95">
        <f t="shared" si="11"/>
        <v>8.3459850751854354</v>
      </c>
      <c r="E213" s="11"/>
      <c r="F213" s="11"/>
      <c r="G213" s="95"/>
      <c r="H213" s="95">
        <f t="shared" si="13"/>
        <v>73.923036661823545</v>
      </c>
      <c r="I213" s="95">
        <f t="shared" si="13"/>
        <v>80.859179352859684</v>
      </c>
      <c r="J213" s="95">
        <f t="shared" si="13"/>
        <v>67.620157119669059</v>
      </c>
      <c r="K213" s="95"/>
    </row>
    <row r="214" spans="1:11" x14ac:dyDescent="0.2">
      <c r="A214" s="98">
        <v>47543</v>
      </c>
      <c r="B214" s="95">
        <f t="shared" si="9"/>
        <v>5.2209892556183792</v>
      </c>
      <c r="C214" s="95">
        <f t="shared" si="10"/>
        <v>0.62192977579797937</v>
      </c>
      <c r="D214" s="95">
        <f t="shared" si="11"/>
        <v>5.8429190314163586</v>
      </c>
      <c r="E214" s="11"/>
      <c r="F214" s="11"/>
      <c r="G214" s="95"/>
      <c r="H214" s="95">
        <f t="shared" si="13"/>
        <v>52.82625501343486</v>
      </c>
      <c r="I214" s="95">
        <f t="shared" si="13"/>
        <v>57.253644152847073</v>
      </c>
      <c r="J214" s="95">
        <f t="shared" si="13"/>
        <v>48.49295598061402</v>
      </c>
      <c r="K214" s="95"/>
    </row>
    <row r="215" spans="1:11" x14ac:dyDescent="0.2">
      <c r="A215" s="98">
        <v>47574</v>
      </c>
      <c r="B215" s="95">
        <f t="shared" si="9"/>
        <v>4.894677427142228</v>
      </c>
      <c r="C215" s="95">
        <f t="shared" si="10"/>
        <v>0.2172891297430839</v>
      </c>
      <c r="D215" s="95">
        <f t="shared" si="11"/>
        <v>5.1119665568853119</v>
      </c>
      <c r="E215" s="11"/>
      <c r="F215" s="11"/>
      <c r="G215" s="95"/>
      <c r="H215" s="95">
        <f t="shared" si="13"/>
        <v>48.387774946322068</v>
      </c>
      <c r="I215" s="95">
        <f t="shared" si="13"/>
        <v>53.962271344407647</v>
      </c>
      <c r="J215" s="95">
        <f t="shared" si="13"/>
        <v>43.510149913253365</v>
      </c>
      <c r="K215" s="95"/>
    </row>
    <row r="216" spans="1:11" x14ac:dyDescent="0.2">
      <c r="A216" s="98">
        <v>47604</v>
      </c>
      <c r="B216" s="95">
        <f t="shared" si="9"/>
        <v>5.2209892556183792</v>
      </c>
      <c r="C216" s="95">
        <f t="shared" si="10"/>
        <v>0.22694642439832879</v>
      </c>
      <c r="D216" s="95">
        <f t="shared" si="11"/>
        <v>5.447935680016708</v>
      </c>
      <c r="E216" s="11"/>
      <c r="F216" s="11"/>
      <c r="G216" s="95"/>
      <c r="H216" s="95">
        <f t="shared" si="13"/>
        <v>52.637383521217295</v>
      </c>
      <c r="I216" s="95">
        <f t="shared" si="13"/>
        <v>60.607408994984254</v>
      </c>
      <c r="J216" s="95">
        <f t="shared" si="13"/>
        <v>45.479512493942153</v>
      </c>
      <c r="K216" s="95"/>
    </row>
    <row r="217" spans="1:11" x14ac:dyDescent="0.2">
      <c r="A217" s="98">
        <v>47635</v>
      </c>
      <c r="B217" s="95">
        <f t="shared" si="9"/>
        <v>5.3515139870088362</v>
      </c>
      <c r="C217" s="95">
        <f t="shared" si="10"/>
        <v>0.2298436127949044</v>
      </c>
      <c r="D217" s="95">
        <f t="shared" si="11"/>
        <v>5.5813575998037406</v>
      </c>
      <c r="E217" s="11"/>
      <c r="F217" s="11"/>
      <c r="G217" s="95"/>
      <c r="H217" s="95">
        <f t="shared" si="13"/>
        <v>55.084628470316723</v>
      </c>
      <c r="I217" s="95">
        <f t="shared" si="13"/>
        <v>64.147818004855694</v>
      </c>
      <c r="J217" s="95">
        <f t="shared" si="13"/>
        <v>46.416176839534316</v>
      </c>
      <c r="K217" s="95"/>
    </row>
    <row r="218" spans="1:11" x14ac:dyDescent="0.2">
      <c r="A218" s="98">
        <v>47665</v>
      </c>
      <c r="B218" s="95">
        <f t="shared" si="9"/>
        <v>5.5473010840945287</v>
      </c>
      <c r="C218" s="95">
        <f t="shared" si="10"/>
        <v>0.23563798958805471</v>
      </c>
      <c r="D218" s="95">
        <f t="shared" si="11"/>
        <v>5.7829390736825834</v>
      </c>
      <c r="E218" s="11"/>
      <c r="F218" s="11"/>
      <c r="G218" s="95"/>
      <c r="H218" s="95">
        <f t="shared" si="13"/>
        <v>61.844165771194987</v>
      </c>
      <c r="I218" s="95">
        <f t="shared" si="13"/>
        <v>78.11634348848348</v>
      </c>
      <c r="J218" s="95">
        <f t="shared" si="13"/>
        <v>48.444036858138418</v>
      </c>
      <c r="K218" s="95"/>
    </row>
    <row r="219" spans="1:11" x14ac:dyDescent="0.2">
      <c r="A219" s="98">
        <v>47696</v>
      </c>
      <c r="B219" s="95">
        <f t="shared" si="9"/>
        <v>5.5473010840945287</v>
      </c>
      <c r="C219" s="95">
        <f t="shared" si="10"/>
        <v>0.24143236638120236</v>
      </c>
      <c r="D219" s="95">
        <f t="shared" si="11"/>
        <v>5.7887334504757311</v>
      </c>
      <c r="E219" s="11"/>
      <c r="F219" s="11"/>
      <c r="G219" s="95"/>
      <c r="H219" s="95">
        <f t="shared" si="13"/>
        <v>54.408463841540311</v>
      </c>
      <c r="I219" s="95">
        <f t="shared" si="13"/>
        <v>61.128143633595656</v>
      </c>
      <c r="J219" s="95">
        <f t="shared" si="13"/>
        <v>47.831809681783298</v>
      </c>
      <c r="K219" s="95"/>
    </row>
    <row r="220" spans="1:11" x14ac:dyDescent="0.2">
      <c r="A220" s="98">
        <v>47727</v>
      </c>
      <c r="B220" s="95">
        <f t="shared" si="9"/>
        <v>5.2209892556183792</v>
      </c>
      <c r="C220" s="95">
        <f t="shared" si="10"/>
        <v>0.23756944851910422</v>
      </c>
      <c r="D220" s="95">
        <f t="shared" si="11"/>
        <v>5.4585587041374835</v>
      </c>
      <c r="E220" s="11"/>
      <c r="F220" s="11"/>
      <c r="G220" s="95"/>
      <c r="H220" s="95">
        <f t="shared" si="13"/>
        <v>48.871084440985499</v>
      </c>
      <c r="I220" s="95">
        <f t="shared" si="13"/>
        <v>52.317985658977918</v>
      </c>
      <c r="J220" s="95">
        <f t="shared" si="13"/>
        <v>45.46996698496514</v>
      </c>
      <c r="K220" s="95"/>
    </row>
    <row r="221" spans="1:11" x14ac:dyDescent="0.2">
      <c r="A221" s="98">
        <v>47757</v>
      </c>
      <c r="B221" s="95">
        <f t="shared" si="9"/>
        <v>4.894677427142228</v>
      </c>
      <c r="C221" s="95">
        <f t="shared" si="10"/>
        <v>0.23756944851910422</v>
      </c>
      <c r="D221" s="95">
        <f t="shared" si="11"/>
        <v>5.1322468756613322</v>
      </c>
      <c r="E221" s="11"/>
      <c r="F221" s="11"/>
      <c r="G221" s="95"/>
      <c r="H221" s="95">
        <f t="shared" si="13"/>
        <v>46.671059621277557</v>
      </c>
      <c r="I221" s="95">
        <f t="shared" si="13"/>
        <v>50.162119509680565</v>
      </c>
      <c r="J221" s="95">
        <f t="shared" si="13"/>
        <v>43.383157267924666</v>
      </c>
      <c r="K221" s="95"/>
    </row>
    <row r="222" spans="1:11" x14ac:dyDescent="0.2">
      <c r="A222" s="98">
        <v>47788</v>
      </c>
      <c r="B222" s="95">
        <f t="shared" si="9"/>
        <v>5.2209892556183792</v>
      </c>
      <c r="C222" s="95">
        <f t="shared" si="10"/>
        <v>0.35601616746572073</v>
      </c>
      <c r="D222" s="95">
        <f t="shared" si="11"/>
        <v>5.5770054230841</v>
      </c>
      <c r="E222" s="11"/>
      <c r="F222" s="11"/>
      <c r="G222" s="95"/>
      <c r="H222" s="95">
        <f t="shared" si="13"/>
        <v>52.190629799241123</v>
      </c>
      <c r="I222" s="95">
        <f t="shared" si="13"/>
        <v>57.065735764640692</v>
      </c>
      <c r="J222" s="95">
        <f t="shared" si="13"/>
        <v>47.477038251172104</v>
      </c>
      <c r="K222" s="95"/>
    </row>
    <row r="223" spans="1:11" x14ac:dyDescent="0.2">
      <c r="A223" s="98">
        <v>47818</v>
      </c>
      <c r="B223" s="95">
        <f t="shared" si="9"/>
        <v>5.5473010840945287</v>
      </c>
      <c r="C223" s="95">
        <f t="shared" si="10"/>
        <v>1.8005639592923917</v>
      </c>
      <c r="D223" s="95">
        <f t="shared" si="11"/>
        <v>7.3478650433869204</v>
      </c>
      <c r="E223" s="11"/>
      <c r="F223" s="11"/>
      <c r="G223" s="95"/>
      <c r="H223" s="95">
        <f t="shared" si="13"/>
        <v>70.798924088319126</v>
      </c>
      <c r="I223" s="95">
        <f t="shared" si="13"/>
        <v>81.258505474752255</v>
      </c>
      <c r="J223" s="95">
        <f t="shared" si="13"/>
        <v>61.405860885015244</v>
      </c>
      <c r="K223" s="95"/>
    </row>
    <row r="224" spans="1:11" x14ac:dyDescent="0.2">
      <c r="A224" s="98">
        <v>47849</v>
      </c>
      <c r="B224" s="95">
        <f t="shared" si="9"/>
        <v>5.658247105776419</v>
      </c>
      <c r="C224" s="95">
        <f t="shared" si="10"/>
        <v>3.4368187073203904</v>
      </c>
      <c r="D224" s="95">
        <f t="shared" si="11"/>
        <v>9.0950658130968094</v>
      </c>
      <c r="E224" s="11"/>
      <c r="F224" s="11"/>
      <c r="G224" s="95"/>
      <c r="H224" s="95">
        <f t="shared" si="13"/>
        <v>93.340673414878964</v>
      </c>
      <c r="I224" s="95">
        <f t="shared" si="13"/>
        <v>113.71921024095614</v>
      </c>
      <c r="J224" s="95">
        <f t="shared" si="13"/>
        <v>76.55610620292029</v>
      </c>
      <c r="K224" s="95"/>
    </row>
    <row r="225" spans="1:11" x14ac:dyDescent="0.2">
      <c r="A225" s="98">
        <v>47880</v>
      </c>
      <c r="B225" s="95">
        <f t="shared" si="9"/>
        <v>5.658247105776419</v>
      </c>
      <c r="C225" s="95">
        <f t="shared" si="10"/>
        <v>2.8546576709127249</v>
      </c>
      <c r="D225" s="95">
        <f t="shared" si="11"/>
        <v>8.5129047766891439</v>
      </c>
      <c r="E225" s="11"/>
      <c r="F225" s="11"/>
      <c r="G225" s="95"/>
      <c r="H225" s="95">
        <f t="shared" ref="H225:J240" si="14">H213*(1+H$5)</f>
        <v>75.401497395060019</v>
      </c>
      <c r="I225" s="95">
        <f t="shared" si="14"/>
        <v>82.476362939916882</v>
      </c>
      <c r="J225" s="95">
        <f t="shared" si="14"/>
        <v>68.972560262062444</v>
      </c>
      <c r="K225" s="95"/>
    </row>
    <row r="226" spans="1:11" x14ac:dyDescent="0.2">
      <c r="A226" s="98">
        <v>47908</v>
      </c>
      <c r="B226" s="95">
        <f t="shared" si="9"/>
        <v>5.3254090407307473</v>
      </c>
      <c r="C226" s="95">
        <f t="shared" si="10"/>
        <v>0.63436837131393897</v>
      </c>
      <c r="D226" s="95">
        <f t="shared" si="11"/>
        <v>5.9597774120446863</v>
      </c>
      <c r="E226" s="11"/>
      <c r="F226" s="11"/>
      <c r="G226" s="95"/>
      <c r="H226" s="95">
        <f t="shared" si="14"/>
        <v>53.882780113703561</v>
      </c>
      <c r="I226" s="95">
        <f t="shared" si="14"/>
        <v>58.398717035904014</v>
      </c>
      <c r="J226" s="95">
        <f t="shared" si="14"/>
        <v>49.462815100226301</v>
      </c>
      <c r="K226" s="95"/>
    </row>
    <row r="227" spans="1:11" x14ac:dyDescent="0.2">
      <c r="A227" s="98">
        <v>47939</v>
      </c>
      <c r="B227" s="95">
        <f t="shared" si="9"/>
        <v>4.9925709756850729</v>
      </c>
      <c r="C227" s="95">
        <f t="shared" si="10"/>
        <v>0.22163491233794552</v>
      </c>
      <c r="D227" s="95">
        <f t="shared" si="11"/>
        <v>5.2142058880230184</v>
      </c>
      <c r="E227" s="11"/>
      <c r="F227" s="11"/>
      <c r="G227" s="95"/>
      <c r="H227" s="95">
        <f t="shared" si="14"/>
        <v>49.355530445248512</v>
      </c>
      <c r="I227" s="95">
        <f t="shared" si="14"/>
        <v>55.041516771295804</v>
      </c>
      <c r="J227" s="95">
        <f t="shared" si="14"/>
        <v>44.380352911518436</v>
      </c>
      <c r="K227" s="95"/>
    </row>
    <row r="228" spans="1:11" x14ac:dyDescent="0.2">
      <c r="A228" s="98">
        <v>47969</v>
      </c>
      <c r="B228" s="95">
        <f t="shared" si="9"/>
        <v>5.3254090407307473</v>
      </c>
      <c r="C228" s="95">
        <f t="shared" si="10"/>
        <v>0.23148535288629457</v>
      </c>
      <c r="D228" s="95">
        <f t="shared" si="11"/>
        <v>5.5568943936170418</v>
      </c>
      <c r="E228" s="11"/>
      <c r="F228" s="11"/>
      <c r="G228" s="95"/>
      <c r="H228" s="95">
        <f t="shared" si="14"/>
        <v>53.69013119164164</v>
      </c>
      <c r="I228" s="95">
        <f t="shared" si="14"/>
        <v>61.81955717488394</v>
      </c>
      <c r="J228" s="95">
        <f t="shared" si="14"/>
        <v>46.389102743820999</v>
      </c>
      <c r="K228" s="95"/>
    </row>
    <row r="229" spans="1:11" x14ac:dyDescent="0.2">
      <c r="A229" s="98">
        <v>48000</v>
      </c>
      <c r="B229" s="95">
        <f t="shared" si="9"/>
        <v>5.4585442667490129</v>
      </c>
      <c r="C229" s="95">
        <f t="shared" si="10"/>
        <v>0.23444048505080239</v>
      </c>
      <c r="D229" s="95">
        <f t="shared" si="11"/>
        <v>5.6929847517998153</v>
      </c>
      <c r="E229" s="11"/>
      <c r="F229" s="11"/>
      <c r="G229" s="95"/>
      <c r="H229" s="95">
        <f t="shared" si="14"/>
        <v>56.186321039723062</v>
      </c>
      <c r="I229" s="95">
        <f t="shared" si="14"/>
        <v>65.430774364952811</v>
      </c>
      <c r="J229" s="95">
        <f t="shared" si="14"/>
        <v>47.344500376325001</v>
      </c>
      <c r="K229" s="95"/>
    </row>
    <row r="230" spans="1:11" x14ac:dyDescent="0.2">
      <c r="A230" s="98">
        <v>48030</v>
      </c>
      <c r="B230" s="95">
        <f t="shared" si="9"/>
        <v>5.658247105776419</v>
      </c>
      <c r="C230" s="95">
        <f t="shared" si="10"/>
        <v>0.24035074937981626</v>
      </c>
      <c r="D230" s="95">
        <f t="shared" si="11"/>
        <v>5.8985978551562352</v>
      </c>
      <c r="E230" s="11"/>
      <c r="F230" s="11"/>
      <c r="G230" s="95"/>
      <c r="H230" s="95">
        <f t="shared" si="14"/>
        <v>63.08104908661889</v>
      </c>
      <c r="I230" s="95">
        <f t="shared" si="14"/>
        <v>79.678670358253157</v>
      </c>
      <c r="J230" s="95">
        <f t="shared" si="14"/>
        <v>49.412917595301188</v>
      </c>
      <c r="K230" s="95"/>
    </row>
    <row r="231" spans="1:11" x14ac:dyDescent="0.2">
      <c r="A231" s="98">
        <v>48061</v>
      </c>
      <c r="B231" s="95">
        <f t="shared" si="9"/>
        <v>5.658247105776419</v>
      </c>
      <c r="C231" s="95">
        <f t="shared" si="10"/>
        <v>0.24626101370882658</v>
      </c>
      <c r="D231" s="95">
        <f t="shared" si="11"/>
        <v>5.9045081194852456</v>
      </c>
      <c r="E231" s="11"/>
      <c r="F231" s="11"/>
      <c r="G231" s="95"/>
      <c r="H231" s="95">
        <f t="shared" si="14"/>
        <v>55.496633118371115</v>
      </c>
      <c r="I231" s="95">
        <f t="shared" si="14"/>
        <v>62.350706506267571</v>
      </c>
      <c r="J231" s="95">
        <f t="shared" si="14"/>
        <v>48.788445875418965</v>
      </c>
      <c r="K231" s="95"/>
    </row>
    <row r="232" spans="1:11" x14ac:dyDescent="0.2">
      <c r="A232" s="98">
        <v>48092</v>
      </c>
      <c r="B232" s="95">
        <f t="shared" si="9"/>
        <v>5.3254090407307473</v>
      </c>
      <c r="C232" s="95">
        <f t="shared" si="10"/>
        <v>0.24232083748948607</v>
      </c>
      <c r="D232" s="95">
        <f t="shared" si="11"/>
        <v>5.5677298782202334</v>
      </c>
      <c r="E232" s="11"/>
      <c r="F232" s="11"/>
      <c r="G232" s="95"/>
      <c r="H232" s="95">
        <f t="shared" si="14"/>
        <v>49.848506129805209</v>
      </c>
      <c r="I232" s="95">
        <f t="shared" si="14"/>
        <v>53.36434537215748</v>
      </c>
      <c r="J232" s="95">
        <f t="shared" si="14"/>
        <v>46.379366324664446</v>
      </c>
      <c r="K232" s="95"/>
    </row>
    <row r="233" spans="1:11" x14ac:dyDescent="0.2">
      <c r="A233" s="98">
        <v>48122</v>
      </c>
      <c r="B233" s="95">
        <f t="shared" si="9"/>
        <v>4.9925709756850729</v>
      </c>
      <c r="C233" s="95">
        <f t="shared" si="10"/>
        <v>0.24232083748948607</v>
      </c>
      <c r="D233" s="95">
        <f t="shared" si="11"/>
        <v>5.234891813174559</v>
      </c>
      <c r="E233" s="11"/>
      <c r="F233" s="11"/>
      <c r="G233" s="95"/>
      <c r="H233" s="95">
        <f t="shared" si="14"/>
        <v>47.604480813703105</v>
      </c>
      <c r="I233" s="95">
        <f t="shared" si="14"/>
        <v>51.165361899874178</v>
      </c>
      <c r="J233" s="95">
        <f t="shared" si="14"/>
        <v>44.250820413283158</v>
      </c>
      <c r="K233" s="95"/>
    </row>
    <row r="234" spans="1:11" x14ac:dyDescent="0.2">
      <c r="A234" s="98">
        <v>48153</v>
      </c>
      <c r="B234" s="95">
        <f t="shared" si="9"/>
        <v>5.3254090407307473</v>
      </c>
      <c r="C234" s="95">
        <f t="shared" si="10"/>
        <v>0.36313649081503474</v>
      </c>
      <c r="D234" s="95">
        <f t="shared" si="11"/>
        <v>5.688545531545782</v>
      </c>
      <c r="E234" s="11"/>
      <c r="F234" s="11"/>
      <c r="G234" s="95"/>
      <c r="H234" s="95">
        <f t="shared" si="14"/>
        <v>53.234442395225948</v>
      </c>
      <c r="I234" s="95">
        <f t="shared" si="14"/>
        <v>58.207050479933507</v>
      </c>
      <c r="J234" s="95">
        <f t="shared" si="14"/>
        <v>48.426579016195547</v>
      </c>
      <c r="K234" s="95"/>
    </row>
    <row r="235" spans="1:11" x14ac:dyDescent="0.2">
      <c r="A235" s="98">
        <v>48183</v>
      </c>
      <c r="B235" s="95">
        <f t="shared" si="9"/>
        <v>5.658247105776419</v>
      </c>
      <c r="C235" s="95">
        <f t="shared" si="10"/>
        <v>1.8365752384782397</v>
      </c>
      <c r="D235" s="95">
        <f t="shared" si="11"/>
        <v>7.4948223442546587</v>
      </c>
      <c r="E235" s="11"/>
      <c r="F235" s="11"/>
      <c r="G235" s="95"/>
      <c r="H235" s="95">
        <f t="shared" si="14"/>
        <v>72.214902570085513</v>
      </c>
      <c r="I235" s="95">
        <f t="shared" si="14"/>
        <v>82.8836755842473</v>
      </c>
      <c r="J235" s="95">
        <f t="shared" si="14"/>
        <v>62.633978102715552</v>
      </c>
      <c r="K235" s="95"/>
    </row>
    <row r="236" spans="1:11" x14ac:dyDescent="0.2">
      <c r="A236" s="98">
        <v>48214</v>
      </c>
      <c r="B236" s="95">
        <f t="shared" si="9"/>
        <v>5.7714120478919471</v>
      </c>
      <c r="C236" s="95">
        <f t="shared" si="10"/>
        <v>3.505555081466798</v>
      </c>
      <c r="D236" s="95">
        <f t="shared" si="11"/>
        <v>9.276967129358745</v>
      </c>
      <c r="E236" s="11"/>
      <c r="F236" s="11"/>
      <c r="G236" s="95"/>
      <c r="H236" s="95">
        <f t="shared" si="14"/>
        <v>95.207486883176543</v>
      </c>
      <c r="I236" s="95">
        <f t="shared" si="14"/>
        <v>115.99359444577527</v>
      </c>
      <c r="J236" s="95">
        <f t="shared" si="14"/>
        <v>78.087228326978703</v>
      </c>
      <c r="K236" s="95"/>
    </row>
    <row r="237" spans="1:11" x14ac:dyDescent="0.2">
      <c r="A237" s="98">
        <v>48245</v>
      </c>
      <c r="B237" s="95">
        <f t="shared" si="9"/>
        <v>5.7714120478919471</v>
      </c>
      <c r="C237" s="95">
        <f t="shared" si="10"/>
        <v>2.9117508243309791</v>
      </c>
      <c r="D237" s="95">
        <f t="shared" si="11"/>
        <v>8.6831628722229262</v>
      </c>
      <c r="E237" s="11"/>
      <c r="F237" s="11"/>
      <c r="G237" s="95"/>
      <c r="H237" s="95">
        <f t="shared" si="14"/>
        <v>76.909527342961226</v>
      </c>
      <c r="I237" s="95">
        <f t="shared" si="14"/>
        <v>84.125890198715226</v>
      </c>
      <c r="J237" s="95">
        <f t="shared" si="14"/>
        <v>70.352011467303697</v>
      </c>
      <c r="K237" s="95"/>
    </row>
    <row r="238" spans="1:11" x14ac:dyDescent="0.2">
      <c r="A238" s="98">
        <v>48274</v>
      </c>
      <c r="B238" s="95">
        <f t="shared" si="9"/>
        <v>5.4319172215453619</v>
      </c>
      <c r="C238" s="95">
        <f t="shared" si="10"/>
        <v>0.64705573874021827</v>
      </c>
      <c r="D238" s="95">
        <f t="shared" si="11"/>
        <v>6.0789729602855802</v>
      </c>
      <c r="E238" s="11"/>
      <c r="F238" s="11"/>
      <c r="G238" s="95"/>
      <c r="H238" s="95">
        <f t="shared" si="14"/>
        <v>54.960435715977631</v>
      </c>
      <c r="I238" s="95">
        <f t="shared" si="14"/>
        <v>59.566691376622096</v>
      </c>
      <c r="J238" s="95">
        <f t="shared" si="14"/>
        <v>50.452071402230828</v>
      </c>
      <c r="K238" s="95"/>
    </row>
    <row r="239" spans="1:11" x14ac:dyDescent="0.2">
      <c r="A239" s="98">
        <v>48305</v>
      </c>
      <c r="B239" s="95">
        <f t="shared" si="9"/>
        <v>5.0924223951987742</v>
      </c>
      <c r="C239" s="95">
        <f t="shared" si="10"/>
        <v>0.22606761058470504</v>
      </c>
      <c r="D239" s="95">
        <f t="shared" si="11"/>
        <v>5.3184900057834792</v>
      </c>
      <c r="E239" s="11"/>
      <c r="F239" s="11"/>
      <c r="G239" s="95"/>
      <c r="H239" s="95">
        <f t="shared" si="14"/>
        <v>50.342641054153482</v>
      </c>
      <c r="I239" s="95">
        <f t="shared" si="14"/>
        <v>56.142347106721722</v>
      </c>
      <c r="J239" s="95">
        <f t="shared" si="14"/>
        <v>45.267959969748809</v>
      </c>
      <c r="K239" s="95"/>
    </row>
    <row r="240" spans="1:11" x14ac:dyDescent="0.2">
      <c r="A240" s="98">
        <v>48335</v>
      </c>
      <c r="B240" s="95">
        <f t="shared" si="9"/>
        <v>5.4319172215453619</v>
      </c>
      <c r="C240" s="95">
        <f t="shared" si="10"/>
        <v>0.23611505994402116</v>
      </c>
      <c r="D240" s="95">
        <f t="shared" si="11"/>
        <v>5.6680322814893831</v>
      </c>
      <c r="E240" s="11"/>
      <c r="F240" s="11"/>
      <c r="G240" s="95"/>
      <c r="H240" s="95">
        <f t="shared" si="14"/>
        <v>54.763933815474473</v>
      </c>
      <c r="I240" s="95">
        <f t="shared" si="14"/>
        <v>63.055948318381617</v>
      </c>
      <c r="J240" s="95">
        <f t="shared" si="14"/>
        <v>47.316884798697423</v>
      </c>
      <c r="K240" s="95"/>
    </row>
    <row r="241" spans="1:11" x14ac:dyDescent="0.2">
      <c r="A241" s="98">
        <v>48366</v>
      </c>
      <c r="B241" s="95">
        <f t="shared" si="9"/>
        <v>5.5677151520839931</v>
      </c>
      <c r="C241" s="95">
        <f t="shared" si="10"/>
        <v>0.23912929475181866</v>
      </c>
      <c r="D241" s="95">
        <f t="shared" si="11"/>
        <v>5.8068444468358118</v>
      </c>
      <c r="E241" s="11"/>
      <c r="F241" s="11"/>
      <c r="G241" s="95"/>
      <c r="H241" s="95">
        <f t="shared" ref="H241:J256" si="15">H229*(1+H$5)</f>
        <v>57.310047460517524</v>
      </c>
      <c r="I241" s="95">
        <f t="shared" si="15"/>
        <v>66.739389852251861</v>
      </c>
      <c r="J241" s="95">
        <f t="shared" si="15"/>
        <v>48.2913903838515</v>
      </c>
      <c r="K241" s="95"/>
    </row>
    <row r="242" spans="1:11" x14ac:dyDescent="0.2">
      <c r="A242" s="98">
        <v>48396</v>
      </c>
      <c r="B242" s="95">
        <f t="shared" si="9"/>
        <v>5.7714120478919471</v>
      </c>
      <c r="C242" s="95">
        <f t="shared" si="10"/>
        <v>0.24515776436741277</v>
      </c>
      <c r="D242" s="95">
        <f t="shared" si="11"/>
        <v>6.0165698122593598</v>
      </c>
      <c r="E242" s="11"/>
      <c r="F242" s="11"/>
      <c r="G242" s="95"/>
      <c r="H242" s="95">
        <f t="shared" si="15"/>
        <v>64.342670068351268</v>
      </c>
      <c r="I242" s="95">
        <f t="shared" si="15"/>
        <v>81.272243765418224</v>
      </c>
      <c r="J242" s="95">
        <f t="shared" si="15"/>
        <v>50.401175947207214</v>
      </c>
      <c r="K242" s="95"/>
    </row>
    <row r="243" spans="1:11" x14ac:dyDescent="0.2">
      <c r="A243" s="98">
        <v>48427</v>
      </c>
      <c r="B243" s="95">
        <f t="shared" si="9"/>
        <v>5.7714120478919471</v>
      </c>
      <c r="C243" s="95">
        <f t="shared" si="10"/>
        <v>0.25118623398300333</v>
      </c>
      <c r="D243" s="95">
        <f t="shared" si="11"/>
        <v>6.0225982818749504</v>
      </c>
      <c r="E243" s="11"/>
      <c r="F243" s="11"/>
      <c r="G243" s="95"/>
      <c r="H243" s="95">
        <f t="shared" si="15"/>
        <v>56.606565780738535</v>
      </c>
      <c r="I243" s="95">
        <f t="shared" si="15"/>
        <v>63.597720636392921</v>
      </c>
      <c r="J243" s="95">
        <f t="shared" si="15"/>
        <v>49.764214792927348</v>
      </c>
      <c r="K243" s="95"/>
    </row>
    <row r="244" spans="1:11" x14ac:dyDescent="0.2">
      <c r="A244" s="98">
        <v>48458</v>
      </c>
      <c r="B244" s="95">
        <f t="shared" si="9"/>
        <v>5.4319172215453619</v>
      </c>
      <c r="C244" s="95">
        <f t="shared" si="10"/>
        <v>0.24716725423927599</v>
      </c>
      <c r="D244" s="95">
        <f t="shared" si="11"/>
        <v>5.6790844757846379</v>
      </c>
      <c r="E244" s="11"/>
      <c r="F244" s="11"/>
      <c r="G244" s="95"/>
      <c r="H244" s="95">
        <f t="shared" si="15"/>
        <v>50.845476252401312</v>
      </c>
      <c r="I244" s="95">
        <f t="shared" si="15"/>
        <v>54.431632279600628</v>
      </c>
      <c r="J244" s="95">
        <f t="shared" si="15"/>
        <v>47.306953651157734</v>
      </c>
      <c r="K244" s="95"/>
    </row>
    <row r="245" spans="1:11" x14ac:dyDescent="0.2">
      <c r="A245" s="98">
        <v>48488</v>
      </c>
      <c r="B245" s="95">
        <f t="shared" si="9"/>
        <v>5.0924223951987742</v>
      </c>
      <c r="C245" s="95">
        <f t="shared" si="10"/>
        <v>0.24716725423927599</v>
      </c>
      <c r="D245" s="95">
        <f t="shared" si="11"/>
        <v>5.3395896494380501</v>
      </c>
      <c r="E245" s="11"/>
      <c r="F245" s="11"/>
      <c r="G245" s="95"/>
      <c r="H245" s="95">
        <f t="shared" si="15"/>
        <v>48.556570429977171</v>
      </c>
      <c r="I245" s="95">
        <f t="shared" si="15"/>
        <v>52.188669137871663</v>
      </c>
      <c r="J245" s="95">
        <f t="shared" si="15"/>
        <v>45.135836821548821</v>
      </c>
      <c r="K245" s="95"/>
    </row>
    <row r="246" spans="1:11" x14ac:dyDescent="0.2">
      <c r="A246" s="98">
        <v>48519</v>
      </c>
      <c r="B246" s="95">
        <f t="shared" si="9"/>
        <v>5.4319172215453619</v>
      </c>
      <c r="C246" s="95">
        <f t="shared" si="10"/>
        <v>0.37039922063133623</v>
      </c>
      <c r="D246" s="95">
        <f t="shared" si="11"/>
        <v>5.8023164421766982</v>
      </c>
      <c r="E246" s="11"/>
      <c r="F246" s="11"/>
      <c r="G246" s="95"/>
      <c r="H246" s="95">
        <f t="shared" si="15"/>
        <v>54.299131243130468</v>
      </c>
      <c r="I246" s="95">
        <f t="shared" si="15"/>
        <v>59.37119148953218</v>
      </c>
      <c r="J246" s="95">
        <f t="shared" si="15"/>
        <v>49.395110596519459</v>
      </c>
      <c r="K246" s="95"/>
    </row>
    <row r="247" spans="1:11" x14ac:dyDescent="0.2">
      <c r="A247" s="98">
        <v>48549</v>
      </c>
      <c r="B247" s="95">
        <f t="shared" si="9"/>
        <v>5.7714120478919471</v>
      </c>
      <c r="C247" s="95">
        <f t="shared" si="10"/>
        <v>1.873306743247805</v>
      </c>
      <c r="D247" s="95">
        <f t="shared" si="11"/>
        <v>7.6447187911397521</v>
      </c>
      <c r="E247" s="11"/>
      <c r="F247" s="11"/>
      <c r="G247" s="95"/>
      <c r="H247" s="95">
        <f t="shared" si="15"/>
        <v>73.65920062148723</v>
      </c>
      <c r="I247" s="95">
        <f t="shared" si="15"/>
        <v>84.541349095932247</v>
      </c>
      <c r="J247" s="95">
        <f t="shared" si="15"/>
        <v>63.886657664769864</v>
      </c>
      <c r="K247" s="95"/>
    </row>
    <row r="248" spans="1:11" x14ac:dyDescent="0.2">
      <c r="A248" s="98">
        <v>48580</v>
      </c>
      <c r="B248" s="95">
        <f t="shared" si="9"/>
        <v>5.8868402888497862</v>
      </c>
      <c r="C248" s="95">
        <f t="shared" si="10"/>
        <v>3.5756661830961338</v>
      </c>
      <c r="D248" s="95">
        <f t="shared" si="11"/>
        <v>9.46250647194592</v>
      </c>
      <c r="E248" s="11"/>
      <c r="F248" s="11"/>
      <c r="G248" s="95"/>
      <c r="H248" s="95">
        <f t="shared" si="15"/>
        <v>97.111636620840073</v>
      </c>
      <c r="I248" s="95">
        <f t="shared" si="15"/>
        <v>118.31346633469079</v>
      </c>
      <c r="J248" s="95">
        <f t="shared" si="15"/>
        <v>79.648972893518277</v>
      </c>
      <c r="K248" s="95"/>
    </row>
    <row r="249" spans="1:11" x14ac:dyDescent="0.2">
      <c r="A249" s="98">
        <v>48611</v>
      </c>
      <c r="B249" s="95">
        <f t="shared" si="9"/>
        <v>5.8868402888497862</v>
      </c>
      <c r="C249" s="95">
        <f t="shared" si="10"/>
        <v>2.9699858408175981</v>
      </c>
      <c r="D249" s="95">
        <f t="shared" si="11"/>
        <v>8.8568261296673843</v>
      </c>
      <c r="E249" s="11"/>
      <c r="F249" s="11"/>
      <c r="G249" s="95"/>
      <c r="H249" s="95">
        <f t="shared" si="15"/>
        <v>78.447717889820453</v>
      </c>
      <c r="I249" s="95">
        <f t="shared" si="15"/>
        <v>85.808408002689532</v>
      </c>
      <c r="J249" s="95">
        <f t="shared" si="15"/>
        <v>71.759051696649777</v>
      </c>
      <c r="K249" s="95"/>
    </row>
    <row r="250" spans="1:11" x14ac:dyDescent="0.2">
      <c r="A250" s="98">
        <v>48639</v>
      </c>
      <c r="B250" s="95">
        <f t="shared" si="9"/>
        <v>5.5405555659762689</v>
      </c>
      <c r="C250" s="95">
        <f t="shared" si="10"/>
        <v>0.65999685351502269</v>
      </c>
      <c r="D250" s="95">
        <f t="shared" si="11"/>
        <v>6.2005524194912915</v>
      </c>
      <c r="E250" s="11"/>
      <c r="F250" s="11"/>
      <c r="G250" s="95"/>
      <c r="H250" s="95">
        <f t="shared" si="15"/>
        <v>56.059644430297183</v>
      </c>
      <c r="I250" s="95">
        <f t="shared" si="15"/>
        <v>60.758025204154542</v>
      </c>
      <c r="J250" s="95">
        <f t="shared" si="15"/>
        <v>51.461112830275447</v>
      </c>
      <c r="K250" s="95"/>
    </row>
    <row r="251" spans="1:11" x14ac:dyDescent="0.2">
      <c r="A251" s="98">
        <v>48670</v>
      </c>
      <c r="B251" s="95">
        <f t="shared" si="9"/>
        <v>5.1942708431027498</v>
      </c>
      <c r="C251" s="95">
        <f t="shared" si="10"/>
        <v>0.23058896279639907</v>
      </c>
      <c r="D251" s="95">
        <f t="shared" si="11"/>
        <v>5.4248598058991488</v>
      </c>
      <c r="E251" s="11"/>
      <c r="F251" s="11"/>
      <c r="G251" s="95"/>
      <c r="H251" s="95">
        <f t="shared" si="15"/>
        <v>51.349493875236554</v>
      </c>
      <c r="I251" s="95">
        <f t="shared" si="15"/>
        <v>57.265194048856159</v>
      </c>
      <c r="J251" s="95">
        <f t="shared" si="15"/>
        <v>46.173319169143788</v>
      </c>
      <c r="K251" s="95"/>
    </row>
    <row r="252" spans="1:11" x14ac:dyDescent="0.2">
      <c r="A252" s="98">
        <v>48700</v>
      </c>
      <c r="B252" s="95">
        <f t="shared" si="9"/>
        <v>5.5405555659762689</v>
      </c>
      <c r="C252" s="95">
        <f t="shared" si="10"/>
        <v>0.24083736114290222</v>
      </c>
      <c r="D252" s="95">
        <f t="shared" si="11"/>
        <v>5.7813929271191711</v>
      </c>
      <c r="E252" s="11"/>
      <c r="F252" s="11"/>
      <c r="G252" s="95"/>
      <c r="H252" s="95">
        <f t="shared" si="15"/>
        <v>55.859212491783964</v>
      </c>
      <c r="I252" s="95">
        <f t="shared" si="15"/>
        <v>64.317067284749257</v>
      </c>
      <c r="J252" s="95">
        <f t="shared" si="15"/>
        <v>48.263222494671375</v>
      </c>
      <c r="K252" s="95"/>
    </row>
    <row r="253" spans="1:11" x14ac:dyDescent="0.2">
      <c r="A253" s="98">
        <v>48731</v>
      </c>
      <c r="B253" s="95">
        <f t="shared" si="9"/>
        <v>5.6790694551256733</v>
      </c>
      <c r="C253" s="95">
        <f t="shared" si="10"/>
        <v>0.24391188064685476</v>
      </c>
      <c r="D253" s="95">
        <f t="shared" si="11"/>
        <v>5.9229813357725281</v>
      </c>
      <c r="E253" s="11"/>
      <c r="F253" s="11"/>
      <c r="G253" s="95"/>
      <c r="H253" s="95">
        <f t="shared" si="15"/>
        <v>58.456248409727877</v>
      </c>
      <c r="I253" s="95">
        <f t="shared" si="15"/>
        <v>68.0741776492969</v>
      </c>
      <c r="J253" s="95">
        <f t="shared" si="15"/>
        <v>49.25721819152853</v>
      </c>
      <c r="K253" s="95"/>
    </row>
    <row r="254" spans="1:11" x14ac:dyDescent="0.2">
      <c r="A254" s="98">
        <v>48761</v>
      </c>
      <c r="B254" s="95">
        <f t="shared" si="9"/>
        <v>5.8868402888497862</v>
      </c>
      <c r="C254" s="95">
        <f t="shared" si="10"/>
        <v>0.25006091965476074</v>
      </c>
      <c r="D254" s="95">
        <f t="shared" si="11"/>
        <v>6.1369012085045469</v>
      </c>
      <c r="E254" s="11"/>
      <c r="F254" s="11"/>
      <c r="G254" s="95"/>
      <c r="H254" s="95">
        <f t="shared" si="15"/>
        <v>65.629523469718293</v>
      </c>
      <c r="I254" s="95">
        <f t="shared" si="15"/>
        <v>82.897688640726585</v>
      </c>
      <c r="J254" s="95">
        <f t="shared" si="15"/>
        <v>51.409199466151357</v>
      </c>
      <c r="K254" s="95"/>
    </row>
    <row r="255" spans="1:11" x14ac:dyDescent="0.2">
      <c r="A255" s="98">
        <v>48792</v>
      </c>
      <c r="B255" s="95">
        <f t="shared" si="9"/>
        <v>5.8868402888497862</v>
      </c>
      <c r="C255" s="95">
        <f t="shared" si="10"/>
        <v>0.25620995866266316</v>
      </c>
      <c r="D255" s="95">
        <f t="shared" si="11"/>
        <v>6.1430502475124493</v>
      </c>
      <c r="E255" s="11"/>
      <c r="F255" s="11"/>
      <c r="G255" s="95"/>
      <c r="H255" s="95">
        <f t="shared" si="15"/>
        <v>57.738697096353306</v>
      </c>
      <c r="I255" s="95">
        <f t="shared" si="15"/>
        <v>64.869675049120787</v>
      </c>
      <c r="J255" s="95">
        <f t="shared" si="15"/>
        <v>50.759499088785894</v>
      </c>
      <c r="K255" s="95"/>
    </row>
    <row r="256" spans="1:11" x14ac:dyDescent="0.2">
      <c r="A256" s="98">
        <v>48823</v>
      </c>
      <c r="B256" s="95">
        <f t="shared" si="9"/>
        <v>5.5405555659762689</v>
      </c>
      <c r="C256" s="95">
        <f t="shared" si="10"/>
        <v>0.25211059932406155</v>
      </c>
      <c r="D256" s="95">
        <f t="shared" si="11"/>
        <v>5.7926661653003304</v>
      </c>
      <c r="E256" s="11"/>
      <c r="F256" s="11"/>
      <c r="G256" s="95"/>
      <c r="H256" s="95">
        <f t="shared" si="15"/>
        <v>51.86238577744934</v>
      </c>
      <c r="I256" s="95">
        <f t="shared" si="15"/>
        <v>55.520264925192642</v>
      </c>
      <c r="J256" s="95">
        <f t="shared" si="15"/>
        <v>48.253092724180888</v>
      </c>
      <c r="K256" s="95"/>
    </row>
    <row r="257" spans="1:11" x14ac:dyDescent="0.2">
      <c r="A257" s="98">
        <v>48853</v>
      </c>
      <c r="B257" s="95">
        <f t="shared" ref="B257:B320" si="16">B245*(1+B$5)</f>
        <v>5.1942708431027498</v>
      </c>
      <c r="C257" s="95">
        <f t="shared" ref="C257:C320" si="17">D257-B257</f>
        <v>0.25211059932406155</v>
      </c>
      <c r="D257" s="95">
        <f t="shared" ref="D257:D320" si="18">D245*(1+D$5)</f>
        <v>5.4463814424268113</v>
      </c>
      <c r="E257" s="11"/>
      <c r="F257" s="11"/>
      <c r="G257" s="95"/>
      <c r="H257" s="95">
        <f t="shared" ref="H257:J272" si="19">H245*(1+H$5)</f>
        <v>49.527701838576718</v>
      </c>
      <c r="I257" s="95">
        <f t="shared" si="19"/>
        <v>53.2324425206291</v>
      </c>
      <c r="J257" s="95">
        <f t="shared" si="19"/>
        <v>46.038553557979796</v>
      </c>
      <c r="K257" s="95"/>
    </row>
    <row r="258" spans="1:11" x14ac:dyDescent="0.2">
      <c r="A258" s="98">
        <v>48884</v>
      </c>
      <c r="B258" s="95">
        <f t="shared" si="16"/>
        <v>5.5405555659762689</v>
      </c>
      <c r="C258" s="95">
        <f t="shared" si="17"/>
        <v>0.37780720504396381</v>
      </c>
      <c r="D258" s="95">
        <f t="shared" si="18"/>
        <v>5.9183627710202327</v>
      </c>
      <c r="E258" s="11"/>
      <c r="F258" s="11"/>
      <c r="G258" s="95"/>
      <c r="H258" s="95">
        <f t="shared" si="19"/>
        <v>55.385113867993077</v>
      </c>
      <c r="I258" s="95">
        <f t="shared" si="19"/>
        <v>60.558615319322826</v>
      </c>
      <c r="J258" s="95">
        <f t="shared" si="19"/>
        <v>50.383012808449848</v>
      </c>
      <c r="K258" s="95"/>
    </row>
    <row r="259" spans="1:11" x14ac:dyDescent="0.2">
      <c r="A259" s="98">
        <v>48914</v>
      </c>
      <c r="B259" s="95">
        <f t="shared" si="16"/>
        <v>5.8868402888497862</v>
      </c>
      <c r="C259" s="95">
        <f t="shared" si="17"/>
        <v>1.9107728781127609</v>
      </c>
      <c r="D259" s="95">
        <f t="shared" si="18"/>
        <v>7.797613166962547</v>
      </c>
      <c r="E259" s="11"/>
      <c r="F259" s="11"/>
      <c r="G259" s="95"/>
      <c r="H259" s="95">
        <f t="shared" si="19"/>
        <v>75.132384633916971</v>
      </c>
      <c r="I259" s="95">
        <f t="shared" si="19"/>
        <v>86.232176077850895</v>
      </c>
      <c r="J259" s="95">
        <f t="shared" si="19"/>
        <v>65.164390818065257</v>
      </c>
      <c r="K259" s="95"/>
    </row>
    <row r="260" spans="1:11" x14ac:dyDescent="0.2">
      <c r="A260" s="98">
        <v>48945</v>
      </c>
      <c r="B260" s="95">
        <f t="shared" si="16"/>
        <v>6.0045770946267822</v>
      </c>
      <c r="C260" s="95">
        <f t="shared" si="17"/>
        <v>3.6471795067580555</v>
      </c>
      <c r="D260" s="95">
        <f t="shared" si="18"/>
        <v>9.6517566013848377</v>
      </c>
      <c r="E260" s="11"/>
      <c r="F260" s="11"/>
      <c r="G260" s="95"/>
      <c r="H260" s="95">
        <f t="shared" si="19"/>
        <v>99.053869353256871</v>
      </c>
      <c r="I260" s="95">
        <f t="shared" si="19"/>
        <v>120.67973566138461</v>
      </c>
      <c r="J260" s="95">
        <f t="shared" si="19"/>
        <v>81.241952351388647</v>
      </c>
      <c r="K260" s="95"/>
    </row>
    <row r="261" spans="1:11" x14ac:dyDescent="0.2">
      <c r="A261" s="98">
        <v>48976</v>
      </c>
      <c r="B261" s="95">
        <f t="shared" si="16"/>
        <v>6.0045770946267822</v>
      </c>
      <c r="C261" s="95">
        <f t="shared" si="17"/>
        <v>3.0293855576339492</v>
      </c>
      <c r="D261" s="95">
        <f t="shared" si="18"/>
        <v>9.0339626522607315</v>
      </c>
      <c r="E261" s="11"/>
      <c r="F261" s="11"/>
      <c r="G261" s="95"/>
      <c r="H261" s="95">
        <f t="shared" si="19"/>
        <v>80.016672247616867</v>
      </c>
      <c r="I261" s="95">
        <f t="shared" si="19"/>
        <v>87.52457616274333</v>
      </c>
      <c r="J261" s="95">
        <f t="shared" si="19"/>
        <v>73.194232730582769</v>
      </c>
      <c r="K261" s="95"/>
    </row>
    <row r="262" spans="1:11" x14ac:dyDescent="0.2">
      <c r="A262" s="98">
        <v>49004</v>
      </c>
      <c r="B262" s="95">
        <f t="shared" si="16"/>
        <v>5.651366677295794</v>
      </c>
      <c r="C262" s="95">
        <f t="shared" si="17"/>
        <v>0.67319679058532333</v>
      </c>
      <c r="D262" s="95">
        <f t="shared" si="18"/>
        <v>6.3245634678811173</v>
      </c>
      <c r="E262" s="11"/>
      <c r="F262" s="11"/>
      <c r="G262" s="95"/>
      <c r="H262" s="95">
        <f t="shared" si="19"/>
        <v>57.18083731890313</v>
      </c>
      <c r="I262" s="95">
        <f t="shared" si="19"/>
        <v>61.973185708237637</v>
      </c>
      <c r="J262" s="95">
        <f t="shared" si="19"/>
        <v>52.490335086880954</v>
      </c>
      <c r="K262" s="95"/>
    </row>
    <row r="263" spans="1:11" x14ac:dyDescent="0.2">
      <c r="A263" s="98">
        <v>49035</v>
      </c>
      <c r="B263" s="95">
        <f t="shared" si="16"/>
        <v>5.2981562599648049</v>
      </c>
      <c r="C263" s="95">
        <f t="shared" si="17"/>
        <v>0.23520074205232699</v>
      </c>
      <c r="D263" s="95">
        <f t="shared" si="18"/>
        <v>5.5333570020171319</v>
      </c>
      <c r="E263" s="11"/>
      <c r="F263" s="11"/>
      <c r="G263" s="95"/>
      <c r="H263" s="95">
        <f t="shared" si="19"/>
        <v>52.376483752741287</v>
      </c>
      <c r="I263" s="95">
        <f t="shared" si="19"/>
        <v>58.410497929833284</v>
      </c>
      <c r="J263" s="95">
        <f t="shared" si="19"/>
        <v>47.096785552526661</v>
      </c>
      <c r="K263" s="95"/>
    </row>
    <row r="264" spans="1:11" x14ac:dyDescent="0.2">
      <c r="A264" s="98">
        <v>49065</v>
      </c>
      <c r="B264" s="95">
        <f t="shared" si="16"/>
        <v>5.651366677295794</v>
      </c>
      <c r="C264" s="95">
        <f t="shared" si="17"/>
        <v>0.24565410836576085</v>
      </c>
      <c r="D264" s="95">
        <f t="shared" si="18"/>
        <v>5.8970207856615549</v>
      </c>
      <c r="E264" s="11"/>
      <c r="F264" s="11"/>
      <c r="G264" s="95"/>
      <c r="H264" s="95">
        <f t="shared" si="19"/>
        <v>56.976396741619645</v>
      </c>
      <c r="I264" s="95">
        <f t="shared" si="19"/>
        <v>65.60340863044425</v>
      </c>
      <c r="J264" s="95">
        <f t="shared" si="19"/>
        <v>49.2284869445648</v>
      </c>
      <c r="K264" s="95"/>
    </row>
    <row r="265" spans="1:11" x14ac:dyDescent="0.2">
      <c r="A265" s="98">
        <v>49096</v>
      </c>
      <c r="B265" s="95">
        <f t="shared" si="16"/>
        <v>5.792650844228187</v>
      </c>
      <c r="C265" s="95">
        <f t="shared" si="17"/>
        <v>0.2487901182597918</v>
      </c>
      <c r="D265" s="95">
        <f t="shared" si="18"/>
        <v>6.0414409624879788</v>
      </c>
      <c r="E265" s="11"/>
      <c r="F265" s="11"/>
      <c r="G265" s="95"/>
      <c r="H265" s="95">
        <f t="shared" si="19"/>
        <v>59.625373377922436</v>
      </c>
      <c r="I265" s="95">
        <f t="shared" si="19"/>
        <v>69.435661202282844</v>
      </c>
      <c r="J265" s="95">
        <f t="shared" si="19"/>
        <v>50.242362555359101</v>
      </c>
      <c r="K265" s="95"/>
    </row>
    <row r="266" spans="1:11" x14ac:dyDescent="0.2">
      <c r="A266" s="98">
        <v>49126</v>
      </c>
      <c r="B266" s="95">
        <f t="shared" si="16"/>
        <v>6.0045770946267822</v>
      </c>
      <c r="C266" s="95">
        <f t="shared" si="17"/>
        <v>0.25506213804785549</v>
      </c>
      <c r="D266" s="95">
        <f t="shared" si="18"/>
        <v>6.2596392326746377</v>
      </c>
      <c r="E266" s="11"/>
      <c r="F266" s="11"/>
      <c r="G266" s="95"/>
      <c r="H266" s="95">
        <f t="shared" si="19"/>
        <v>66.942113939112659</v>
      </c>
      <c r="I266" s="95">
        <f t="shared" si="19"/>
        <v>84.555642413541122</v>
      </c>
      <c r="J266" s="95">
        <f t="shared" si="19"/>
        <v>52.437383455474382</v>
      </c>
      <c r="K266" s="95"/>
    </row>
    <row r="267" spans="1:11" x14ac:dyDescent="0.2">
      <c r="A267" s="98">
        <v>49157</v>
      </c>
      <c r="B267" s="95">
        <f t="shared" si="16"/>
        <v>6.0045770946267822</v>
      </c>
      <c r="C267" s="95">
        <f t="shared" si="17"/>
        <v>0.26133415783591651</v>
      </c>
      <c r="D267" s="95">
        <f t="shared" si="18"/>
        <v>6.2659112524626988</v>
      </c>
      <c r="E267" s="11"/>
      <c r="F267" s="11"/>
      <c r="G267" s="95"/>
      <c r="H267" s="95">
        <f t="shared" si="19"/>
        <v>58.893471038280374</v>
      </c>
      <c r="I267" s="95">
        <f t="shared" si="19"/>
        <v>66.16706855010321</v>
      </c>
      <c r="J267" s="95">
        <f t="shared" si="19"/>
        <v>51.774689070561614</v>
      </c>
      <c r="K267" s="95"/>
    </row>
    <row r="268" spans="1:11" x14ac:dyDescent="0.2">
      <c r="A268" s="98">
        <v>49188</v>
      </c>
      <c r="B268" s="95">
        <f t="shared" si="16"/>
        <v>5.651366677295794</v>
      </c>
      <c r="C268" s="95">
        <f t="shared" si="17"/>
        <v>0.25715281131054279</v>
      </c>
      <c r="D268" s="95">
        <f t="shared" si="18"/>
        <v>5.9085194886063368</v>
      </c>
      <c r="E268" s="11"/>
      <c r="F268" s="11"/>
      <c r="G268" s="95"/>
      <c r="H268" s="95">
        <f t="shared" si="19"/>
        <v>52.899633492998326</v>
      </c>
      <c r="I268" s="95">
        <f t="shared" si="19"/>
        <v>56.630670223696498</v>
      </c>
      <c r="J268" s="95">
        <f t="shared" si="19"/>
        <v>49.21815457866451</v>
      </c>
      <c r="K268" s="95"/>
    </row>
    <row r="269" spans="1:11" x14ac:dyDescent="0.2">
      <c r="A269" s="98">
        <v>49218</v>
      </c>
      <c r="B269" s="95">
        <f t="shared" si="16"/>
        <v>5.2981562599648049</v>
      </c>
      <c r="C269" s="95">
        <f t="shared" si="17"/>
        <v>0.25715281131054279</v>
      </c>
      <c r="D269" s="95">
        <f t="shared" si="18"/>
        <v>5.5553090712753477</v>
      </c>
      <c r="E269" s="11"/>
      <c r="F269" s="11"/>
      <c r="G269" s="95"/>
      <c r="H269" s="95">
        <f t="shared" si="19"/>
        <v>50.518255875348252</v>
      </c>
      <c r="I269" s="95">
        <f t="shared" si="19"/>
        <v>54.297091371041681</v>
      </c>
      <c r="J269" s="95">
        <f t="shared" si="19"/>
        <v>46.959324629139395</v>
      </c>
      <c r="K269" s="95"/>
    </row>
    <row r="270" spans="1:11" x14ac:dyDescent="0.2">
      <c r="A270" s="98">
        <v>49249</v>
      </c>
      <c r="B270" s="95">
        <f t="shared" si="16"/>
        <v>5.651366677295794</v>
      </c>
      <c r="C270" s="95">
        <f t="shared" si="17"/>
        <v>0.3853633491448436</v>
      </c>
      <c r="D270" s="95">
        <f t="shared" si="18"/>
        <v>6.0367300264406376</v>
      </c>
      <c r="E270" s="11"/>
      <c r="F270" s="11"/>
      <c r="G270" s="95"/>
      <c r="H270" s="95">
        <f t="shared" si="19"/>
        <v>56.49281614535294</v>
      </c>
      <c r="I270" s="95">
        <f t="shared" si="19"/>
        <v>61.769787625709284</v>
      </c>
      <c r="J270" s="95">
        <f t="shared" si="19"/>
        <v>51.390673064618845</v>
      </c>
      <c r="K270" s="95"/>
    </row>
    <row r="271" spans="1:11" x14ac:dyDescent="0.2">
      <c r="A271" s="98">
        <v>49279</v>
      </c>
      <c r="B271" s="95">
        <f t="shared" si="16"/>
        <v>6.0045770946267822</v>
      </c>
      <c r="C271" s="95">
        <f t="shared" si="17"/>
        <v>1.9489883356750157</v>
      </c>
      <c r="D271" s="95">
        <f t="shared" si="18"/>
        <v>7.953565430301798</v>
      </c>
      <c r="E271" s="11"/>
      <c r="F271" s="11"/>
      <c r="G271" s="95"/>
      <c r="H271" s="95">
        <f t="shared" si="19"/>
        <v>76.635032326595308</v>
      </c>
      <c r="I271" s="95">
        <f t="shared" si="19"/>
        <v>87.956819599407908</v>
      </c>
      <c r="J271" s="95">
        <f t="shared" si="19"/>
        <v>66.467678634426562</v>
      </c>
      <c r="K271" s="95"/>
    </row>
    <row r="272" spans="1:11" x14ac:dyDescent="0.2">
      <c r="A272" s="98">
        <v>49310</v>
      </c>
      <c r="B272" s="95">
        <f t="shared" si="16"/>
        <v>6.1246686365193179</v>
      </c>
      <c r="C272" s="95">
        <f t="shared" si="17"/>
        <v>3.7201230968932171</v>
      </c>
      <c r="D272" s="95">
        <f t="shared" si="18"/>
        <v>9.844791733412535</v>
      </c>
      <c r="E272" s="11"/>
      <c r="F272" s="11"/>
      <c r="G272" s="95"/>
      <c r="H272" s="95">
        <f t="shared" si="19"/>
        <v>101.03494674032201</v>
      </c>
      <c r="I272" s="95">
        <f t="shared" si="19"/>
        <v>123.09333037461231</v>
      </c>
      <c r="J272" s="95">
        <f t="shared" si="19"/>
        <v>82.866791398416424</v>
      </c>
      <c r="K272" s="95"/>
    </row>
    <row r="273" spans="1:11" x14ac:dyDescent="0.2">
      <c r="A273" s="98">
        <v>49341</v>
      </c>
      <c r="B273" s="95">
        <f t="shared" si="16"/>
        <v>6.1246686365193179</v>
      </c>
      <c r="C273" s="95">
        <f t="shared" si="17"/>
        <v>3.0899732687866281</v>
      </c>
      <c r="D273" s="95">
        <f t="shared" si="18"/>
        <v>9.2146419053059461</v>
      </c>
      <c r="E273" s="11"/>
      <c r="F273" s="11"/>
      <c r="G273" s="95"/>
      <c r="H273" s="95">
        <f t="shared" ref="H273:J288" si="20">H261*(1+H$5)</f>
        <v>81.617005692569208</v>
      </c>
      <c r="I273" s="95">
        <f t="shared" si="20"/>
        <v>89.275067685998195</v>
      </c>
      <c r="J273" s="95">
        <f t="shared" si="20"/>
        <v>74.65811738519443</v>
      </c>
      <c r="K273" s="95"/>
    </row>
    <row r="274" spans="1:11" x14ac:dyDescent="0.2">
      <c r="A274" s="98">
        <v>49369</v>
      </c>
      <c r="B274" s="95">
        <f t="shared" si="16"/>
        <v>5.76439401084171</v>
      </c>
      <c r="C274" s="95">
        <f t="shared" si="17"/>
        <v>0.68666072639702946</v>
      </c>
      <c r="D274" s="95">
        <f t="shared" si="18"/>
        <v>6.4510547372387395</v>
      </c>
      <c r="E274" s="11"/>
      <c r="F274" s="11"/>
      <c r="G274" s="95"/>
      <c r="H274" s="95">
        <f t="shared" si="20"/>
        <v>58.324454065281195</v>
      </c>
      <c r="I274" s="95">
        <f t="shared" si="20"/>
        <v>63.212649422402393</v>
      </c>
      <c r="J274" s="95">
        <f t="shared" si="20"/>
        <v>53.540141788618577</v>
      </c>
      <c r="K274" s="95"/>
    </row>
    <row r="275" spans="1:11" x14ac:dyDescent="0.2">
      <c r="A275" s="98">
        <v>49400</v>
      </c>
      <c r="B275" s="95">
        <f t="shared" si="16"/>
        <v>5.4041193851641012</v>
      </c>
      <c r="C275" s="95">
        <f t="shared" si="17"/>
        <v>0.23990475689337387</v>
      </c>
      <c r="D275" s="95">
        <f t="shared" si="18"/>
        <v>5.644024142057475</v>
      </c>
      <c r="E275" s="11"/>
      <c r="F275" s="11"/>
      <c r="G275" s="95"/>
      <c r="H275" s="95">
        <f t="shared" si="20"/>
        <v>53.424013427796112</v>
      </c>
      <c r="I275" s="95">
        <f t="shared" si="20"/>
        <v>59.578707888429953</v>
      </c>
      <c r="J275" s="95">
        <f t="shared" si="20"/>
        <v>48.038721263577195</v>
      </c>
      <c r="K275" s="95"/>
    </row>
    <row r="276" spans="1:11" x14ac:dyDescent="0.2">
      <c r="A276" s="98">
        <v>49430</v>
      </c>
      <c r="B276" s="95">
        <f t="shared" si="16"/>
        <v>5.76439401084171</v>
      </c>
      <c r="C276" s="95">
        <f t="shared" si="17"/>
        <v>0.25056719053307575</v>
      </c>
      <c r="D276" s="95">
        <f t="shared" si="18"/>
        <v>6.0149612013747857</v>
      </c>
      <c r="E276" s="11"/>
      <c r="F276" s="11"/>
      <c r="G276" s="95"/>
      <c r="H276" s="95">
        <f t="shared" si="20"/>
        <v>58.115924676452039</v>
      </c>
      <c r="I276" s="95">
        <f t="shared" si="20"/>
        <v>66.915476803053139</v>
      </c>
      <c r="J276" s="95">
        <f t="shared" si="20"/>
        <v>50.213056683456095</v>
      </c>
      <c r="K276" s="95"/>
    </row>
    <row r="277" spans="1:11" x14ac:dyDescent="0.2">
      <c r="A277" s="98">
        <v>49461</v>
      </c>
      <c r="B277" s="95">
        <f t="shared" si="16"/>
        <v>5.9085038611127505</v>
      </c>
      <c r="C277" s="95">
        <f t="shared" si="17"/>
        <v>0.25376592062498826</v>
      </c>
      <c r="D277" s="95">
        <f t="shared" si="18"/>
        <v>6.1622697817377388</v>
      </c>
      <c r="E277" s="11"/>
      <c r="F277" s="11"/>
      <c r="G277" s="95"/>
      <c r="H277" s="95">
        <f t="shared" si="20"/>
        <v>60.817880845480886</v>
      </c>
      <c r="I277" s="95">
        <f t="shared" si="20"/>
        <v>70.824374426328504</v>
      </c>
      <c r="J277" s="95">
        <f t="shared" si="20"/>
        <v>51.247209806466287</v>
      </c>
      <c r="K277" s="95"/>
    </row>
    <row r="278" spans="1:11" x14ac:dyDescent="0.2">
      <c r="A278" s="98">
        <v>49491</v>
      </c>
      <c r="B278" s="95">
        <f t="shared" si="16"/>
        <v>6.1246686365193179</v>
      </c>
      <c r="C278" s="95">
        <f t="shared" si="17"/>
        <v>0.26016338080881241</v>
      </c>
      <c r="D278" s="95">
        <f t="shared" si="18"/>
        <v>6.3848320173281303</v>
      </c>
      <c r="E278" s="11"/>
      <c r="F278" s="11"/>
      <c r="G278" s="95"/>
      <c r="H278" s="95">
        <f t="shared" si="20"/>
        <v>68.280956217894911</v>
      </c>
      <c r="I278" s="95">
        <f t="shared" si="20"/>
        <v>86.246755261811941</v>
      </c>
      <c r="J278" s="95">
        <f t="shared" si="20"/>
        <v>53.486131124583871</v>
      </c>
      <c r="K278" s="95"/>
    </row>
    <row r="279" spans="1:11" x14ac:dyDescent="0.2">
      <c r="A279" s="98">
        <v>49522</v>
      </c>
      <c r="B279" s="95">
        <f t="shared" si="16"/>
        <v>6.1246686365193179</v>
      </c>
      <c r="C279" s="95">
        <f t="shared" si="17"/>
        <v>0.26656084099263477</v>
      </c>
      <c r="D279" s="95">
        <f t="shared" si="18"/>
        <v>6.3912294775119527</v>
      </c>
      <c r="E279" s="11"/>
      <c r="F279" s="11"/>
      <c r="G279" s="95"/>
      <c r="H279" s="95">
        <f t="shared" si="20"/>
        <v>60.071340459045985</v>
      </c>
      <c r="I279" s="95">
        <f t="shared" si="20"/>
        <v>67.490409921105268</v>
      </c>
      <c r="J279" s="95">
        <f t="shared" si="20"/>
        <v>52.810182851972847</v>
      </c>
      <c r="K279" s="95"/>
    </row>
    <row r="280" spans="1:11" x14ac:dyDescent="0.2">
      <c r="A280" s="98">
        <v>49553</v>
      </c>
      <c r="B280" s="95">
        <f t="shared" si="16"/>
        <v>5.76439401084171</v>
      </c>
      <c r="C280" s="95">
        <f t="shared" si="17"/>
        <v>0.26229586753675349</v>
      </c>
      <c r="D280" s="95">
        <f t="shared" si="18"/>
        <v>6.0266898783784635</v>
      </c>
      <c r="E280" s="11"/>
      <c r="F280" s="11"/>
      <c r="G280" s="95"/>
      <c r="H280" s="95">
        <f t="shared" si="20"/>
        <v>53.957626162858297</v>
      </c>
      <c r="I280" s="95">
        <f t="shared" si="20"/>
        <v>57.763283628170427</v>
      </c>
      <c r="J280" s="95">
        <f t="shared" si="20"/>
        <v>50.202517670237803</v>
      </c>
      <c r="K280" s="95"/>
    </row>
    <row r="281" spans="1:11" x14ac:dyDescent="0.2">
      <c r="A281" s="98">
        <v>49583</v>
      </c>
      <c r="B281" s="95">
        <f t="shared" si="16"/>
        <v>5.4041193851641012</v>
      </c>
      <c r="C281" s="95">
        <f t="shared" si="17"/>
        <v>0.26229586753675349</v>
      </c>
      <c r="D281" s="95">
        <f t="shared" si="18"/>
        <v>5.6664152527008547</v>
      </c>
      <c r="E281" s="11"/>
      <c r="F281" s="11"/>
      <c r="G281" s="95"/>
      <c r="H281" s="95">
        <f t="shared" si="20"/>
        <v>51.528620992855217</v>
      </c>
      <c r="I281" s="95">
        <f t="shared" si="20"/>
        <v>55.383033198462513</v>
      </c>
      <c r="J281" s="95">
        <f t="shared" si="20"/>
        <v>47.898511121722187</v>
      </c>
      <c r="K281" s="95"/>
    </row>
    <row r="282" spans="1:11" x14ac:dyDescent="0.2">
      <c r="A282" s="98">
        <v>49614</v>
      </c>
      <c r="B282" s="95">
        <f t="shared" si="16"/>
        <v>5.76439401084171</v>
      </c>
      <c r="C282" s="95">
        <f t="shared" si="17"/>
        <v>0.39307061612774064</v>
      </c>
      <c r="D282" s="95">
        <f t="shared" si="18"/>
        <v>6.1574646269694506</v>
      </c>
      <c r="E282" s="11"/>
      <c r="F282" s="11"/>
      <c r="G282" s="95"/>
      <c r="H282" s="95">
        <f t="shared" si="20"/>
        <v>57.622672468259999</v>
      </c>
      <c r="I282" s="95">
        <f t="shared" si="20"/>
        <v>63.005183378223471</v>
      </c>
      <c r="J282" s="95">
        <f t="shared" si="20"/>
        <v>52.41848652591122</v>
      </c>
      <c r="K282" s="95"/>
    </row>
    <row r="283" spans="1:11" x14ac:dyDescent="0.2">
      <c r="A283" s="98">
        <v>49644</v>
      </c>
      <c r="B283" s="95">
        <f t="shared" si="16"/>
        <v>6.1246686365193179</v>
      </c>
      <c r="C283" s="95">
        <f t="shared" si="17"/>
        <v>1.9879681023885167</v>
      </c>
      <c r="D283" s="95">
        <f t="shared" si="18"/>
        <v>8.1126367389078347</v>
      </c>
      <c r="E283" s="11"/>
      <c r="F283" s="11"/>
      <c r="G283" s="95"/>
      <c r="H283" s="95">
        <f t="shared" si="20"/>
        <v>78.167732973127215</v>
      </c>
      <c r="I283" s="95">
        <f t="shared" si="20"/>
        <v>89.715955991396072</v>
      </c>
      <c r="J283" s="95">
        <f t="shared" si="20"/>
        <v>67.797032207115095</v>
      </c>
      <c r="K283" s="95"/>
    </row>
    <row r="284" spans="1:11" x14ac:dyDescent="0.2">
      <c r="A284" s="98">
        <v>49675</v>
      </c>
      <c r="B284" s="95">
        <f t="shared" si="16"/>
        <v>6.2471620092497044</v>
      </c>
      <c r="C284" s="95">
        <f t="shared" si="17"/>
        <v>3.7945255588310811</v>
      </c>
      <c r="D284" s="95">
        <f t="shared" si="18"/>
        <v>10.041687568080786</v>
      </c>
      <c r="E284" s="11"/>
      <c r="F284" s="11"/>
      <c r="G284" s="95"/>
      <c r="H284" s="95">
        <f t="shared" si="20"/>
        <v>103.05564567512846</v>
      </c>
      <c r="I284" s="95">
        <f t="shared" si="20"/>
        <v>125.55519698210456</v>
      </c>
      <c r="J284" s="95">
        <f t="shared" si="20"/>
        <v>84.524127226384749</v>
      </c>
      <c r="K284" s="95"/>
    </row>
    <row r="285" spans="1:11" x14ac:dyDescent="0.2">
      <c r="A285" s="98">
        <v>49706</v>
      </c>
      <c r="B285" s="95">
        <f t="shared" si="16"/>
        <v>6.2471620092497044</v>
      </c>
      <c r="C285" s="95">
        <f t="shared" si="17"/>
        <v>3.1517727341623605</v>
      </c>
      <c r="D285" s="95">
        <f t="shared" si="18"/>
        <v>9.3989347434120649</v>
      </c>
      <c r="E285" s="11"/>
      <c r="F285" s="11"/>
      <c r="G285" s="95"/>
      <c r="H285" s="95">
        <f t="shared" si="20"/>
        <v>83.249345806420592</v>
      </c>
      <c r="I285" s="95">
        <f t="shared" si="20"/>
        <v>91.06056903971816</v>
      </c>
      <c r="J285" s="95">
        <f t="shared" si="20"/>
        <v>76.151279732898317</v>
      </c>
      <c r="K285" s="95"/>
    </row>
    <row r="286" spans="1:11" x14ac:dyDescent="0.2">
      <c r="A286" s="98">
        <v>49735</v>
      </c>
      <c r="B286" s="95">
        <f t="shared" si="16"/>
        <v>5.879681891058544</v>
      </c>
      <c r="C286" s="95">
        <f t="shared" si="17"/>
        <v>0.70039394092496998</v>
      </c>
      <c r="D286" s="95">
        <f t="shared" si="18"/>
        <v>6.580075831983514</v>
      </c>
      <c r="E286" s="11"/>
      <c r="F286" s="11"/>
      <c r="G286" s="95"/>
      <c r="H286" s="95">
        <f t="shared" si="20"/>
        <v>59.490943146586822</v>
      </c>
      <c r="I286" s="95">
        <f t="shared" si="20"/>
        <v>64.476902410850442</v>
      </c>
      <c r="J286" s="95">
        <f t="shared" si="20"/>
        <v>54.610944624390946</v>
      </c>
      <c r="K286" s="95"/>
    </row>
    <row r="287" spans="1:11" x14ac:dyDescent="0.2">
      <c r="A287" s="98">
        <v>49766</v>
      </c>
      <c r="B287" s="95">
        <f t="shared" si="16"/>
        <v>5.5122017728673836</v>
      </c>
      <c r="C287" s="95">
        <f t="shared" si="17"/>
        <v>0.24470285203124131</v>
      </c>
      <c r="D287" s="95">
        <f t="shared" si="18"/>
        <v>5.7569046248986249</v>
      </c>
      <c r="E287" s="11"/>
      <c r="F287" s="11"/>
      <c r="G287" s="95"/>
      <c r="H287" s="95">
        <f t="shared" si="20"/>
        <v>54.492493696352035</v>
      </c>
      <c r="I287" s="95">
        <f t="shared" si="20"/>
        <v>60.770282046198552</v>
      </c>
      <c r="J287" s="95">
        <f t="shared" si="20"/>
        <v>48.999495688848739</v>
      </c>
      <c r="K287" s="95"/>
    </row>
    <row r="288" spans="1:11" x14ac:dyDescent="0.2">
      <c r="A288" s="98">
        <v>49796</v>
      </c>
      <c r="B288" s="95">
        <f t="shared" si="16"/>
        <v>5.879681891058544</v>
      </c>
      <c r="C288" s="95">
        <f t="shared" si="17"/>
        <v>0.25557853434373801</v>
      </c>
      <c r="D288" s="95">
        <f t="shared" si="18"/>
        <v>6.135260425402282</v>
      </c>
      <c r="E288" s="11"/>
      <c r="F288" s="11"/>
      <c r="G288" s="95"/>
      <c r="H288" s="95">
        <f t="shared" si="20"/>
        <v>59.278243169981081</v>
      </c>
      <c r="I288" s="95">
        <f t="shared" si="20"/>
        <v>68.2537863391142</v>
      </c>
      <c r="J288" s="95">
        <f t="shared" si="20"/>
        <v>51.21731781712522</v>
      </c>
      <c r="K288" s="95"/>
    </row>
    <row r="289" spans="1:11" x14ac:dyDescent="0.2">
      <c r="A289" s="98">
        <v>49827</v>
      </c>
      <c r="B289" s="95">
        <f t="shared" si="16"/>
        <v>6.0266739383350059</v>
      </c>
      <c r="C289" s="95">
        <f t="shared" si="17"/>
        <v>0.2588412390374879</v>
      </c>
      <c r="D289" s="95">
        <f t="shared" si="18"/>
        <v>6.2855151773724938</v>
      </c>
      <c r="E289" s="11"/>
      <c r="F289" s="11"/>
      <c r="G289" s="95"/>
      <c r="H289" s="95">
        <f t="shared" ref="H289:J304" si="21">H277*(1+H$5)</f>
        <v>62.034238462390505</v>
      </c>
      <c r="I289" s="95">
        <f t="shared" si="21"/>
        <v>72.240861914855074</v>
      </c>
      <c r="J289" s="95">
        <f t="shared" si="21"/>
        <v>52.272154002595613</v>
      </c>
      <c r="K289" s="95"/>
    </row>
    <row r="290" spans="1:11" x14ac:dyDescent="0.2">
      <c r="A290" s="98">
        <v>49857</v>
      </c>
      <c r="B290" s="95">
        <f t="shared" si="16"/>
        <v>6.2471620092497044</v>
      </c>
      <c r="C290" s="95">
        <f t="shared" si="17"/>
        <v>0.26536664842498858</v>
      </c>
      <c r="D290" s="95">
        <f t="shared" si="18"/>
        <v>6.512528657674693</v>
      </c>
      <c r="E290" s="11"/>
      <c r="F290" s="11"/>
      <c r="G290" s="95"/>
      <c r="H290" s="95">
        <f t="shared" si="21"/>
        <v>69.646575342252817</v>
      </c>
      <c r="I290" s="95">
        <f t="shared" si="21"/>
        <v>87.971690367048183</v>
      </c>
      <c r="J290" s="95">
        <f t="shared" si="21"/>
        <v>54.555853747075552</v>
      </c>
      <c r="K290" s="95"/>
    </row>
    <row r="291" spans="1:11" x14ac:dyDescent="0.2">
      <c r="A291" s="98">
        <v>49888</v>
      </c>
      <c r="B291" s="95">
        <f t="shared" si="16"/>
        <v>6.2471620092497044</v>
      </c>
      <c r="C291" s="95">
        <f t="shared" si="17"/>
        <v>0.27189205781248749</v>
      </c>
      <c r="D291" s="95">
        <f t="shared" si="18"/>
        <v>6.5190540670621919</v>
      </c>
      <c r="E291" s="11"/>
      <c r="F291" s="11"/>
      <c r="G291" s="95"/>
      <c r="H291" s="95">
        <f t="shared" si="21"/>
        <v>61.272767268226907</v>
      </c>
      <c r="I291" s="95">
        <f t="shared" si="21"/>
        <v>68.840218119527378</v>
      </c>
      <c r="J291" s="95">
        <f t="shared" si="21"/>
        <v>53.866386509012308</v>
      </c>
      <c r="K291" s="95"/>
    </row>
    <row r="292" spans="1:11" x14ac:dyDescent="0.2">
      <c r="A292" s="98">
        <v>49919</v>
      </c>
      <c r="B292" s="95">
        <f t="shared" si="16"/>
        <v>5.879681891058544</v>
      </c>
      <c r="C292" s="95">
        <f t="shared" si="17"/>
        <v>0.26754178488748881</v>
      </c>
      <c r="D292" s="95">
        <f t="shared" si="18"/>
        <v>6.1472236759460328</v>
      </c>
      <c r="E292" s="11"/>
      <c r="F292" s="11"/>
      <c r="G292" s="95"/>
      <c r="H292" s="95">
        <f t="shared" si="21"/>
        <v>55.036778686115461</v>
      </c>
      <c r="I292" s="95">
        <f t="shared" si="21"/>
        <v>58.918549300733837</v>
      </c>
      <c r="J292" s="95">
        <f t="shared" si="21"/>
        <v>51.206568023642561</v>
      </c>
      <c r="K292" s="95"/>
    </row>
    <row r="293" spans="1:11" x14ac:dyDescent="0.2">
      <c r="A293" s="98">
        <v>49949</v>
      </c>
      <c r="B293" s="95">
        <f t="shared" si="16"/>
        <v>5.5122017728673836</v>
      </c>
      <c r="C293" s="95">
        <f t="shared" si="17"/>
        <v>0.26754178488748792</v>
      </c>
      <c r="D293" s="95">
        <f t="shared" si="18"/>
        <v>5.7797435577548715</v>
      </c>
      <c r="E293" s="11"/>
      <c r="F293" s="11"/>
      <c r="G293" s="95"/>
      <c r="H293" s="95">
        <f t="shared" si="21"/>
        <v>52.559193412712325</v>
      </c>
      <c r="I293" s="95">
        <f t="shared" si="21"/>
        <v>56.490693862431762</v>
      </c>
      <c r="J293" s="95">
        <f t="shared" si="21"/>
        <v>48.856481344156634</v>
      </c>
      <c r="K293" s="95"/>
    </row>
    <row r="294" spans="1:11" x14ac:dyDescent="0.2">
      <c r="A294" s="98">
        <v>49980</v>
      </c>
      <c r="B294" s="95">
        <f t="shared" si="16"/>
        <v>5.879681891058544</v>
      </c>
      <c r="C294" s="95">
        <f t="shared" si="17"/>
        <v>0.40093202845029552</v>
      </c>
      <c r="D294" s="95">
        <f t="shared" si="18"/>
        <v>6.2806139195088395</v>
      </c>
      <c r="E294" s="11"/>
      <c r="F294" s="11"/>
      <c r="G294" s="95"/>
      <c r="H294" s="95">
        <f t="shared" si="21"/>
        <v>58.775125917625203</v>
      </c>
      <c r="I294" s="95">
        <f t="shared" si="21"/>
        <v>64.265287045787943</v>
      </c>
      <c r="J294" s="95">
        <f t="shared" si="21"/>
        <v>53.466856256429445</v>
      </c>
      <c r="K294" s="95"/>
    </row>
    <row r="295" spans="1:11" x14ac:dyDescent="0.2">
      <c r="A295" s="98">
        <v>50010</v>
      </c>
      <c r="B295" s="95">
        <f t="shared" si="16"/>
        <v>6.2471620092497044</v>
      </c>
      <c r="C295" s="95">
        <f t="shared" si="17"/>
        <v>2.0277274644362873</v>
      </c>
      <c r="D295" s="95">
        <f t="shared" si="18"/>
        <v>8.2748894736859917</v>
      </c>
      <c r="E295" s="11"/>
      <c r="F295" s="11"/>
      <c r="G295" s="95"/>
      <c r="H295" s="95">
        <f t="shared" si="21"/>
        <v>79.731087632589762</v>
      </c>
      <c r="I295" s="95">
        <f t="shared" si="21"/>
        <v>91.51027511122399</v>
      </c>
      <c r="J295" s="95">
        <f t="shared" si="21"/>
        <v>69.152972851257402</v>
      </c>
      <c r="K295" s="95"/>
    </row>
    <row r="296" spans="1:11" x14ac:dyDescent="0.2">
      <c r="A296" s="98">
        <v>50041</v>
      </c>
      <c r="B296" s="95">
        <f t="shared" si="16"/>
        <v>6.372105249434699</v>
      </c>
      <c r="C296" s="95">
        <f t="shared" si="17"/>
        <v>3.8704160700077024</v>
      </c>
      <c r="D296" s="95">
        <f t="shared" si="18"/>
        <v>10.242521319442401</v>
      </c>
      <c r="E296" s="11"/>
      <c r="F296" s="11"/>
      <c r="G296" s="95"/>
      <c r="H296" s="95">
        <f t="shared" si="21"/>
        <v>105.11675858863103</v>
      </c>
      <c r="I296" s="95">
        <f t="shared" si="21"/>
        <v>128.06630092174666</v>
      </c>
      <c r="J296" s="95">
        <f t="shared" si="21"/>
        <v>86.214609770912446</v>
      </c>
      <c r="K296" s="95"/>
    </row>
    <row r="297" spans="1:11" x14ac:dyDescent="0.2">
      <c r="A297" s="98">
        <v>50072</v>
      </c>
      <c r="B297" s="95">
        <f t="shared" si="16"/>
        <v>6.372105249434699</v>
      </c>
      <c r="C297" s="95">
        <f t="shared" si="17"/>
        <v>3.2148081888456082</v>
      </c>
      <c r="D297" s="95">
        <f t="shared" si="18"/>
        <v>9.5869134382803072</v>
      </c>
      <c r="E297" s="11"/>
      <c r="F297" s="11"/>
      <c r="G297" s="95"/>
      <c r="H297" s="95">
        <f t="shared" si="21"/>
        <v>84.914332722549005</v>
      </c>
      <c r="I297" s="95">
        <f t="shared" si="21"/>
        <v>92.881780420512527</v>
      </c>
      <c r="J297" s="95">
        <f t="shared" si="21"/>
        <v>77.674305327556283</v>
      </c>
      <c r="K297" s="95"/>
    </row>
    <row r="298" spans="1:11" x14ac:dyDescent="0.2">
      <c r="A298" s="98">
        <v>50100</v>
      </c>
      <c r="B298" s="95">
        <f t="shared" si="16"/>
        <v>5.9972755288797153</v>
      </c>
      <c r="C298" s="95">
        <f t="shared" si="17"/>
        <v>0.71440181974346917</v>
      </c>
      <c r="D298" s="95">
        <f t="shared" si="18"/>
        <v>6.7116773486231844</v>
      </c>
      <c r="E298" s="11"/>
      <c r="F298" s="11"/>
      <c r="G298" s="95"/>
      <c r="H298" s="95">
        <f t="shared" si="21"/>
        <v>60.68076200951856</v>
      </c>
      <c r="I298" s="95">
        <f t="shared" si="21"/>
        <v>65.766440459067454</v>
      </c>
      <c r="J298" s="95">
        <f t="shared" si="21"/>
        <v>55.703163516878767</v>
      </c>
      <c r="K298" s="95"/>
    </row>
    <row r="299" spans="1:11" x14ac:dyDescent="0.2">
      <c r="A299" s="98">
        <v>50131</v>
      </c>
      <c r="B299" s="95">
        <f t="shared" si="16"/>
        <v>5.6224458083247315</v>
      </c>
      <c r="C299" s="95">
        <f t="shared" si="17"/>
        <v>0.24959690907186616</v>
      </c>
      <c r="D299" s="95">
        <f t="shared" si="18"/>
        <v>5.8720427173965977</v>
      </c>
      <c r="E299" s="11"/>
      <c r="F299" s="11"/>
      <c r="G299" s="95"/>
      <c r="H299" s="95">
        <f t="shared" si="21"/>
        <v>55.582343570279079</v>
      </c>
      <c r="I299" s="95">
        <f t="shared" si="21"/>
        <v>61.985687687122521</v>
      </c>
      <c r="J299" s="95">
        <f t="shared" si="21"/>
        <v>49.979485602625715</v>
      </c>
      <c r="K299" s="95"/>
    </row>
    <row r="300" spans="1:11" x14ac:dyDescent="0.2">
      <c r="A300" s="98">
        <v>50161</v>
      </c>
      <c r="B300" s="95">
        <f t="shared" si="16"/>
        <v>5.9972755288797153</v>
      </c>
      <c r="C300" s="95">
        <f t="shared" si="17"/>
        <v>0.26069010503061207</v>
      </c>
      <c r="D300" s="95">
        <f t="shared" si="18"/>
        <v>6.2579656339103273</v>
      </c>
      <c r="E300" s="11"/>
      <c r="F300" s="11"/>
      <c r="G300" s="95"/>
      <c r="H300" s="95">
        <f t="shared" si="21"/>
        <v>60.463808033380701</v>
      </c>
      <c r="I300" s="95">
        <f t="shared" si="21"/>
        <v>69.618862065896479</v>
      </c>
      <c r="J300" s="95">
        <f t="shared" si="21"/>
        <v>52.241664173467726</v>
      </c>
      <c r="K300" s="95"/>
    </row>
    <row r="301" spans="1:11" x14ac:dyDescent="0.2">
      <c r="A301" s="98">
        <v>50192</v>
      </c>
      <c r="B301" s="95">
        <f t="shared" si="16"/>
        <v>6.1472074171017059</v>
      </c>
      <c r="C301" s="95">
        <f t="shared" si="17"/>
        <v>0.26401806381823789</v>
      </c>
      <c r="D301" s="95">
        <f t="shared" si="18"/>
        <v>6.4112254809199438</v>
      </c>
      <c r="E301" s="11"/>
      <c r="F301" s="11"/>
      <c r="G301" s="95"/>
      <c r="H301" s="95">
        <f t="shared" si="21"/>
        <v>63.274923231638319</v>
      </c>
      <c r="I301" s="95">
        <f t="shared" si="21"/>
        <v>73.685679153152179</v>
      </c>
      <c r="J301" s="95">
        <f t="shared" si="21"/>
        <v>53.317597082647524</v>
      </c>
      <c r="K301" s="95"/>
    </row>
    <row r="302" spans="1:11" x14ac:dyDescent="0.2">
      <c r="A302" s="98">
        <v>50222</v>
      </c>
      <c r="B302" s="95">
        <f t="shared" si="16"/>
        <v>6.372105249434699</v>
      </c>
      <c r="C302" s="95">
        <f t="shared" si="17"/>
        <v>0.27067398139348775</v>
      </c>
      <c r="D302" s="95">
        <f t="shared" si="18"/>
        <v>6.6427792308281868</v>
      </c>
      <c r="E302" s="11"/>
      <c r="F302" s="11"/>
      <c r="G302" s="95"/>
      <c r="H302" s="95">
        <f t="shared" si="21"/>
        <v>71.039506849097876</v>
      </c>
      <c r="I302" s="95">
        <f t="shared" si="21"/>
        <v>89.731124174389151</v>
      </c>
      <c r="J302" s="95">
        <f t="shared" si="21"/>
        <v>55.646970822017067</v>
      </c>
      <c r="K302" s="95"/>
    </row>
    <row r="303" spans="1:11" x14ac:dyDescent="0.2">
      <c r="A303" s="98">
        <v>50253</v>
      </c>
      <c r="B303" s="95">
        <f t="shared" si="16"/>
        <v>6.372105249434699</v>
      </c>
      <c r="C303" s="95">
        <f t="shared" si="17"/>
        <v>0.27732989896873672</v>
      </c>
      <c r="D303" s="95">
        <f t="shared" si="18"/>
        <v>6.6494351484034357</v>
      </c>
      <c r="E303" s="11"/>
      <c r="F303" s="11"/>
      <c r="G303" s="95"/>
      <c r="H303" s="95">
        <f t="shared" si="21"/>
        <v>62.498222613591444</v>
      </c>
      <c r="I303" s="95">
        <f t="shared" si="21"/>
        <v>70.217022481917923</v>
      </c>
      <c r="J303" s="95">
        <f t="shared" si="21"/>
        <v>54.943714239192552</v>
      </c>
      <c r="K303" s="95"/>
    </row>
    <row r="304" spans="1:11" x14ac:dyDescent="0.2">
      <c r="A304" s="98">
        <v>50284</v>
      </c>
      <c r="B304" s="95">
        <f t="shared" si="16"/>
        <v>5.9972755288797153</v>
      </c>
      <c r="C304" s="95">
        <f t="shared" si="17"/>
        <v>0.272892620585238</v>
      </c>
      <c r="D304" s="95">
        <f t="shared" si="18"/>
        <v>6.2701681494649533</v>
      </c>
      <c r="E304" s="11"/>
      <c r="F304" s="11"/>
      <c r="G304" s="95"/>
      <c r="H304" s="95">
        <f t="shared" si="21"/>
        <v>56.137514259837772</v>
      </c>
      <c r="I304" s="95">
        <f t="shared" si="21"/>
        <v>60.096920286748514</v>
      </c>
      <c r="J304" s="95">
        <f t="shared" si="21"/>
        <v>52.230699384115411</v>
      </c>
      <c r="K304" s="95"/>
    </row>
    <row r="305" spans="1:11" x14ac:dyDescent="0.2">
      <c r="A305" s="98">
        <v>50314</v>
      </c>
      <c r="B305" s="95">
        <f t="shared" si="16"/>
        <v>5.6224458083247315</v>
      </c>
      <c r="C305" s="95">
        <f t="shared" si="17"/>
        <v>0.27289262058523711</v>
      </c>
      <c r="D305" s="95">
        <f t="shared" si="18"/>
        <v>5.8953384289099686</v>
      </c>
      <c r="E305" s="11"/>
      <c r="F305" s="11"/>
      <c r="G305" s="95"/>
      <c r="H305" s="95">
        <f t="shared" ref="H305:J320" si="22">H293*(1+H$5)</f>
        <v>53.610377280966574</v>
      </c>
      <c r="I305" s="95">
        <f t="shared" si="22"/>
        <v>57.620507739680399</v>
      </c>
      <c r="J305" s="95">
        <f t="shared" si="22"/>
        <v>49.833610971039768</v>
      </c>
      <c r="K305" s="95"/>
    </row>
    <row r="306" spans="1:11" x14ac:dyDescent="0.2">
      <c r="A306" s="98">
        <v>50345</v>
      </c>
      <c r="B306" s="95">
        <f t="shared" si="16"/>
        <v>5.9972755288797153</v>
      </c>
      <c r="C306" s="95">
        <f t="shared" si="17"/>
        <v>0.40895066901930122</v>
      </c>
      <c r="D306" s="95">
        <f t="shared" si="18"/>
        <v>6.4062261978990165</v>
      </c>
      <c r="E306" s="11"/>
      <c r="F306" s="11"/>
      <c r="G306" s="95"/>
      <c r="H306" s="95">
        <f t="shared" si="22"/>
        <v>59.950628435977706</v>
      </c>
      <c r="I306" s="95">
        <f t="shared" si="22"/>
        <v>65.550592786703703</v>
      </c>
      <c r="J306" s="95">
        <f t="shared" si="22"/>
        <v>54.536193381558036</v>
      </c>
      <c r="K306" s="95"/>
    </row>
    <row r="307" spans="1:11" x14ac:dyDescent="0.2">
      <c r="A307" s="98">
        <v>50375</v>
      </c>
      <c r="B307" s="95">
        <f t="shared" si="16"/>
        <v>6.372105249434699</v>
      </c>
      <c r="C307" s="95">
        <f t="shared" si="17"/>
        <v>2.0682820137250131</v>
      </c>
      <c r="D307" s="95">
        <f t="shared" si="18"/>
        <v>8.4403872631597121</v>
      </c>
      <c r="E307" s="11"/>
      <c r="F307" s="11"/>
      <c r="G307" s="95"/>
      <c r="H307" s="95">
        <f t="shared" si="22"/>
        <v>81.325709385241552</v>
      </c>
      <c r="I307" s="95">
        <f t="shared" si="22"/>
        <v>93.340480613448477</v>
      </c>
      <c r="J307" s="95">
        <f t="shared" si="22"/>
        <v>70.536032308282557</v>
      </c>
      <c r="K307" s="95"/>
    </row>
    <row r="308" spans="1:11" x14ac:dyDescent="0.2">
      <c r="A308" s="98">
        <v>50406</v>
      </c>
      <c r="B308" s="95">
        <f t="shared" si="16"/>
        <v>6.4995473544233935</v>
      </c>
      <c r="C308" s="95">
        <f t="shared" si="17"/>
        <v>3.9478243914078561</v>
      </c>
      <c r="D308" s="95">
        <f t="shared" si="18"/>
        <v>10.44737174583125</v>
      </c>
      <c r="E308" s="11"/>
      <c r="F308" s="11"/>
      <c r="G308" s="95"/>
      <c r="H308" s="95">
        <f t="shared" si="22"/>
        <v>107.21909376040365</v>
      </c>
      <c r="I308" s="95">
        <f t="shared" si="22"/>
        <v>130.62762694018159</v>
      </c>
      <c r="J308" s="95">
        <f t="shared" si="22"/>
        <v>87.93890196633069</v>
      </c>
      <c r="K308" s="95"/>
    </row>
    <row r="309" spans="1:11" x14ac:dyDescent="0.2">
      <c r="A309" s="98">
        <v>50437</v>
      </c>
      <c r="B309" s="95">
        <f t="shared" si="16"/>
        <v>6.4995473544233935</v>
      </c>
      <c r="C309" s="95">
        <f t="shared" si="17"/>
        <v>3.2791043526225199</v>
      </c>
      <c r="D309" s="95">
        <f t="shared" si="18"/>
        <v>9.7786517070459134</v>
      </c>
      <c r="E309" s="11"/>
      <c r="F309" s="11"/>
      <c r="G309" s="95"/>
      <c r="H309" s="95">
        <f t="shared" si="22"/>
        <v>86.612619376999987</v>
      </c>
      <c r="I309" s="95">
        <f t="shared" si="22"/>
        <v>94.739416028922776</v>
      </c>
      <c r="J309" s="95">
        <f t="shared" si="22"/>
        <v>79.227791434107417</v>
      </c>
      <c r="K309" s="95"/>
    </row>
    <row r="310" spans="1:11" x14ac:dyDescent="0.2">
      <c r="A310" s="98">
        <v>50465</v>
      </c>
      <c r="B310" s="95">
        <f t="shared" si="16"/>
        <v>6.1172210394573101</v>
      </c>
      <c r="C310" s="95">
        <f t="shared" si="17"/>
        <v>0.72868985613833814</v>
      </c>
      <c r="D310" s="95">
        <f t="shared" si="18"/>
        <v>6.8459108955956482</v>
      </c>
      <c r="E310" s="11"/>
      <c r="F310" s="11"/>
      <c r="G310" s="95"/>
      <c r="H310" s="95">
        <f t="shared" si="22"/>
        <v>61.894377249708931</v>
      </c>
      <c r="I310" s="95">
        <f t="shared" si="22"/>
        <v>67.081769268248806</v>
      </c>
      <c r="J310" s="95">
        <f t="shared" si="22"/>
        <v>56.817226787216342</v>
      </c>
      <c r="K310" s="95"/>
    </row>
    <row r="311" spans="1:11" x14ac:dyDescent="0.2">
      <c r="A311" s="98">
        <v>50496</v>
      </c>
      <c r="B311" s="95">
        <f t="shared" si="16"/>
        <v>5.7348947244912258</v>
      </c>
      <c r="C311" s="95">
        <f t="shared" si="17"/>
        <v>0.254588847253304</v>
      </c>
      <c r="D311" s="95">
        <f t="shared" si="18"/>
        <v>5.9894835717445298</v>
      </c>
      <c r="E311" s="11"/>
      <c r="F311" s="11"/>
      <c r="G311" s="95"/>
      <c r="H311" s="95">
        <f t="shared" si="22"/>
        <v>56.693990441684662</v>
      </c>
      <c r="I311" s="95">
        <f t="shared" si="22"/>
        <v>63.225401440864971</v>
      </c>
      <c r="J311" s="95">
        <f t="shared" si="22"/>
        <v>50.979075314678234</v>
      </c>
      <c r="K311" s="95"/>
    </row>
    <row r="312" spans="1:11" x14ac:dyDescent="0.2">
      <c r="A312" s="98">
        <v>50526</v>
      </c>
      <c r="B312" s="95">
        <f t="shared" si="16"/>
        <v>6.1172210394573101</v>
      </c>
      <c r="C312" s="95">
        <f t="shared" si="17"/>
        <v>0.26590390713122414</v>
      </c>
      <c r="D312" s="95">
        <f t="shared" si="18"/>
        <v>6.3831249465885342</v>
      </c>
      <c r="E312" s="11"/>
      <c r="F312" s="11"/>
      <c r="G312" s="95"/>
      <c r="H312" s="95">
        <f t="shared" si="22"/>
        <v>61.673084194048315</v>
      </c>
      <c r="I312" s="95">
        <f t="shared" si="22"/>
        <v>71.01123930721441</v>
      </c>
      <c r="J312" s="95">
        <f t="shared" si="22"/>
        <v>53.286497456937084</v>
      </c>
      <c r="K312" s="95"/>
    </row>
    <row r="313" spans="1:11" x14ac:dyDescent="0.2">
      <c r="A313" s="98">
        <v>50557</v>
      </c>
      <c r="B313" s="95">
        <f t="shared" si="16"/>
        <v>6.2701515654437401</v>
      </c>
      <c r="C313" s="95">
        <f t="shared" si="17"/>
        <v>0.26929842509460311</v>
      </c>
      <c r="D313" s="95">
        <f t="shared" si="18"/>
        <v>6.5394499905383432</v>
      </c>
      <c r="E313" s="11"/>
      <c r="F313" s="11"/>
      <c r="G313" s="95"/>
      <c r="H313" s="95">
        <f t="shared" si="22"/>
        <v>64.540421696271082</v>
      </c>
      <c r="I313" s="95">
        <f t="shared" si="22"/>
        <v>75.159392736215224</v>
      </c>
      <c r="J313" s="95">
        <f t="shared" si="22"/>
        <v>54.383949024300478</v>
      </c>
      <c r="K313" s="95"/>
    </row>
    <row r="314" spans="1:11" x14ac:dyDescent="0.2">
      <c r="A314" s="98">
        <v>50587</v>
      </c>
      <c r="B314" s="95">
        <f t="shared" si="16"/>
        <v>6.4995473544233935</v>
      </c>
      <c r="C314" s="95">
        <f t="shared" si="17"/>
        <v>0.27608746102135751</v>
      </c>
      <c r="D314" s="95">
        <f t="shared" si="18"/>
        <v>6.775634815444751</v>
      </c>
      <c r="E314" s="11"/>
      <c r="F314" s="11"/>
      <c r="G314" s="95"/>
      <c r="H314" s="95">
        <f t="shared" si="22"/>
        <v>72.46029698607984</v>
      </c>
      <c r="I314" s="95">
        <f t="shared" si="22"/>
        <v>91.525746657876937</v>
      </c>
      <c r="J314" s="95">
        <f t="shared" si="22"/>
        <v>56.759910238457408</v>
      </c>
      <c r="K314" s="95"/>
    </row>
    <row r="315" spans="1:11" x14ac:dyDescent="0.2">
      <c r="A315" s="98">
        <v>50618</v>
      </c>
      <c r="B315" s="95">
        <f t="shared" si="16"/>
        <v>6.4995473544233935</v>
      </c>
      <c r="C315" s="95">
        <f t="shared" si="17"/>
        <v>0.28287649694811101</v>
      </c>
      <c r="D315" s="95">
        <f t="shared" si="18"/>
        <v>6.7824238513715045</v>
      </c>
      <c r="E315" s="11"/>
      <c r="F315" s="11"/>
      <c r="G315" s="95"/>
      <c r="H315" s="95">
        <f t="shared" si="22"/>
        <v>63.748187065863277</v>
      </c>
      <c r="I315" s="95">
        <f t="shared" si="22"/>
        <v>71.621362931556277</v>
      </c>
      <c r="J315" s="95">
        <f t="shared" si="22"/>
        <v>56.042588523976406</v>
      </c>
      <c r="K315" s="95"/>
    </row>
    <row r="316" spans="1:11" x14ac:dyDescent="0.2">
      <c r="A316" s="98">
        <v>50649</v>
      </c>
      <c r="B316" s="95">
        <f t="shared" si="16"/>
        <v>6.1172210394573101</v>
      </c>
      <c r="C316" s="95">
        <f t="shared" si="17"/>
        <v>0.2783504729969426</v>
      </c>
      <c r="D316" s="95">
        <f t="shared" si="18"/>
        <v>6.3955715124542527</v>
      </c>
      <c r="E316" s="11"/>
      <c r="F316" s="11"/>
      <c r="G316" s="95"/>
      <c r="H316" s="95">
        <f t="shared" si="22"/>
        <v>57.260264545034531</v>
      </c>
      <c r="I316" s="95">
        <f t="shared" si="22"/>
        <v>61.298858692483485</v>
      </c>
      <c r="J316" s="95">
        <f t="shared" si="22"/>
        <v>53.275313371797722</v>
      </c>
      <c r="K316" s="95"/>
    </row>
    <row r="317" spans="1:11" x14ac:dyDescent="0.2">
      <c r="A317" s="98">
        <v>50679</v>
      </c>
      <c r="B317" s="95">
        <f t="shared" si="16"/>
        <v>5.7348947244912258</v>
      </c>
      <c r="C317" s="95">
        <f t="shared" si="17"/>
        <v>0.2783504729969426</v>
      </c>
      <c r="D317" s="95">
        <f t="shared" si="18"/>
        <v>6.0132451974881684</v>
      </c>
      <c r="E317" s="11"/>
      <c r="F317" s="11"/>
      <c r="G317" s="95"/>
      <c r="H317" s="95">
        <f t="shared" si="22"/>
        <v>54.682584826585909</v>
      </c>
      <c r="I317" s="95">
        <f t="shared" si="22"/>
        <v>58.772917894474006</v>
      </c>
      <c r="J317" s="95">
        <f t="shared" si="22"/>
        <v>50.830283190460563</v>
      </c>
      <c r="K317" s="95"/>
    </row>
    <row r="318" spans="1:11" x14ac:dyDescent="0.2">
      <c r="A318" s="98">
        <v>50710</v>
      </c>
      <c r="B318" s="95">
        <f t="shared" si="16"/>
        <v>6.1172210394573101</v>
      </c>
      <c r="C318" s="95">
        <f t="shared" si="17"/>
        <v>0.41712968239968706</v>
      </c>
      <c r="D318" s="95">
        <f t="shared" si="18"/>
        <v>6.5343507218569972</v>
      </c>
      <c r="E318" s="11"/>
      <c r="F318" s="11"/>
      <c r="G318" s="95"/>
      <c r="H318" s="95">
        <f t="shared" si="22"/>
        <v>61.149641004697258</v>
      </c>
      <c r="I318" s="95">
        <f t="shared" si="22"/>
        <v>66.861604642437783</v>
      </c>
      <c r="J318" s="95">
        <f t="shared" si="22"/>
        <v>55.626917249189198</v>
      </c>
      <c r="K318" s="95"/>
    </row>
    <row r="319" spans="1:11" x14ac:dyDescent="0.2">
      <c r="A319" s="98">
        <v>50740</v>
      </c>
      <c r="B319" s="95">
        <f t="shared" si="16"/>
        <v>6.4995473544233935</v>
      </c>
      <c r="C319" s="95">
        <f t="shared" si="17"/>
        <v>2.109647653999513</v>
      </c>
      <c r="D319" s="95">
        <f t="shared" si="18"/>
        <v>8.6091950084229065</v>
      </c>
      <c r="E319" s="11"/>
      <c r="F319" s="11"/>
      <c r="G319" s="95"/>
      <c r="H319" s="95">
        <f t="shared" si="22"/>
        <v>82.95222357294638</v>
      </c>
      <c r="I319" s="95">
        <f t="shared" si="22"/>
        <v>95.207290225717443</v>
      </c>
      <c r="J319" s="95">
        <f t="shared" si="22"/>
        <v>71.946752954448215</v>
      </c>
      <c r="K319" s="95"/>
    </row>
    <row r="320" spans="1:11" x14ac:dyDescent="0.2">
      <c r="A320" s="98">
        <v>50771</v>
      </c>
      <c r="B320" s="95">
        <f t="shared" si="16"/>
        <v>6.6295383015118619</v>
      </c>
      <c r="C320" s="95">
        <f t="shared" si="17"/>
        <v>4.0267808792360134</v>
      </c>
      <c r="D320" s="95">
        <f t="shared" si="18"/>
        <v>10.656319180747875</v>
      </c>
      <c r="E320" s="11"/>
      <c r="F320" s="11"/>
      <c r="G320" s="95"/>
      <c r="H320" s="95">
        <f t="shared" si="22"/>
        <v>109.36347563561172</v>
      </c>
      <c r="I320" s="95">
        <f t="shared" si="22"/>
        <v>133.24017947898523</v>
      </c>
      <c r="J320" s="95">
        <f t="shared" si="22"/>
        <v>89.697680005657304</v>
      </c>
      <c r="K320" s="95"/>
    </row>
    <row r="321" spans="1:11" x14ac:dyDescent="0.2">
      <c r="A321" s="98">
        <v>50802</v>
      </c>
      <c r="B321" s="95">
        <f t="shared" ref="B321:B343" si="23">B309*(1+B$5)</f>
        <v>6.6295383015118619</v>
      </c>
      <c r="C321" s="95">
        <f t="shared" ref="C321:C343" si="24">D321-B321</f>
        <v>3.3446864396749705</v>
      </c>
      <c r="D321" s="95">
        <f t="shared" ref="D321:D343" si="25">D309*(1+D$5)</f>
        <v>9.9742247411868323</v>
      </c>
      <c r="E321" s="11"/>
      <c r="F321" s="11"/>
      <c r="G321" s="95"/>
      <c r="H321" s="95">
        <f t="shared" ref="H321:J336" si="26">H309*(1+H$5)</f>
        <v>88.344871764539988</v>
      </c>
      <c r="I321" s="95">
        <f t="shared" si="26"/>
        <v>96.634204349501232</v>
      </c>
      <c r="J321" s="95">
        <f t="shared" si="26"/>
        <v>80.812347262789572</v>
      </c>
      <c r="K321" s="95"/>
    </row>
    <row r="322" spans="1:11" x14ac:dyDescent="0.2">
      <c r="A322" s="98">
        <v>50830</v>
      </c>
      <c r="B322" s="95">
        <f t="shared" si="23"/>
        <v>6.2395654602464568</v>
      </c>
      <c r="C322" s="95">
        <f t="shared" si="24"/>
        <v>0.74326365326110455</v>
      </c>
      <c r="D322" s="95">
        <f t="shared" si="25"/>
        <v>6.9828291135075613</v>
      </c>
      <c r="E322" s="11"/>
      <c r="F322" s="11"/>
      <c r="G322" s="95"/>
      <c r="H322" s="95">
        <f t="shared" si="26"/>
        <v>63.132264794703111</v>
      </c>
      <c r="I322" s="95">
        <f t="shared" si="26"/>
        <v>68.423404653613787</v>
      </c>
      <c r="J322" s="95">
        <f t="shared" si="26"/>
        <v>57.95357132296067</v>
      </c>
      <c r="K322" s="95"/>
    </row>
    <row r="323" spans="1:11" x14ac:dyDescent="0.2">
      <c r="A323" s="98">
        <v>50861</v>
      </c>
      <c r="B323" s="95">
        <f t="shared" si="23"/>
        <v>5.8495926189810508</v>
      </c>
      <c r="C323" s="95">
        <f t="shared" si="24"/>
        <v>0.25968062419836979</v>
      </c>
      <c r="D323" s="95">
        <f t="shared" si="25"/>
        <v>6.1092732431794206</v>
      </c>
      <c r="E323" s="11"/>
      <c r="F323" s="11"/>
      <c r="G323" s="95"/>
      <c r="H323" s="95">
        <f t="shared" si="26"/>
        <v>57.827870250518359</v>
      </c>
      <c r="I323" s="95">
        <f t="shared" si="26"/>
        <v>64.489909469682274</v>
      </c>
      <c r="J323" s="95">
        <f t="shared" si="26"/>
        <v>51.998656820971796</v>
      </c>
      <c r="K323" s="95"/>
    </row>
    <row r="324" spans="1:11" x14ac:dyDescent="0.2">
      <c r="A324" s="98">
        <v>50891</v>
      </c>
      <c r="B324" s="95">
        <f t="shared" si="23"/>
        <v>6.2395654602464568</v>
      </c>
      <c r="C324" s="95">
        <f t="shared" si="24"/>
        <v>0.271221985273848</v>
      </c>
      <c r="D324" s="95">
        <f t="shared" si="25"/>
        <v>6.5107874455203048</v>
      </c>
      <c r="E324" s="11"/>
      <c r="F324" s="11"/>
      <c r="G324" s="95"/>
      <c r="H324" s="95">
        <f t="shared" si="26"/>
        <v>62.906545877929283</v>
      </c>
      <c r="I324" s="95">
        <f t="shared" si="26"/>
        <v>72.431464093358699</v>
      </c>
      <c r="J324" s="95">
        <f t="shared" si="26"/>
        <v>54.352227406075826</v>
      </c>
      <c r="K324" s="95"/>
    </row>
    <row r="325" spans="1:11" x14ac:dyDescent="0.2">
      <c r="A325" s="98">
        <v>50922</v>
      </c>
      <c r="B325" s="95">
        <f t="shared" si="23"/>
        <v>6.3955545967526151</v>
      </c>
      <c r="C325" s="95">
        <f t="shared" si="24"/>
        <v>0.27468439359649555</v>
      </c>
      <c r="D325" s="95">
        <f t="shared" si="25"/>
        <v>6.6702389903491106</v>
      </c>
      <c r="E325" s="11"/>
      <c r="F325" s="11"/>
      <c r="G325" s="95"/>
      <c r="H325" s="95">
        <f t="shared" si="26"/>
        <v>65.831230130196502</v>
      </c>
      <c r="I325" s="95">
        <f t="shared" si="26"/>
        <v>76.662580590939527</v>
      </c>
      <c r="J325" s="95">
        <f t="shared" si="26"/>
        <v>55.471628004786488</v>
      </c>
      <c r="K325" s="95"/>
    </row>
    <row r="326" spans="1:11" x14ac:dyDescent="0.2">
      <c r="A326" s="98">
        <v>50952</v>
      </c>
      <c r="B326" s="95">
        <f t="shared" si="23"/>
        <v>6.6295383015118619</v>
      </c>
      <c r="C326" s="95">
        <f t="shared" si="24"/>
        <v>0.28160921024178442</v>
      </c>
      <c r="D326" s="95">
        <f t="shared" si="25"/>
        <v>6.9111475117536463</v>
      </c>
      <c r="E326" s="11"/>
      <c r="F326" s="11"/>
      <c r="G326" s="95"/>
      <c r="H326" s="95">
        <f t="shared" si="26"/>
        <v>73.909502925801434</v>
      </c>
      <c r="I326" s="95">
        <f t="shared" si="26"/>
        <v>93.356261591034482</v>
      </c>
      <c r="J326" s="95">
        <f t="shared" si="26"/>
        <v>57.895108443226555</v>
      </c>
      <c r="K326" s="95"/>
    </row>
    <row r="327" spans="1:11" x14ac:dyDescent="0.2">
      <c r="A327" s="98">
        <v>50983</v>
      </c>
      <c r="B327" s="95">
        <f t="shared" si="23"/>
        <v>6.6295383015118619</v>
      </c>
      <c r="C327" s="95">
        <f t="shared" si="24"/>
        <v>0.28853402688707241</v>
      </c>
      <c r="D327" s="95">
        <f t="shared" si="25"/>
        <v>6.9180723283989343</v>
      </c>
      <c r="E327" s="11"/>
      <c r="F327" s="11"/>
      <c r="G327" s="95"/>
      <c r="H327" s="95">
        <f t="shared" si="26"/>
        <v>65.023150807180542</v>
      </c>
      <c r="I327" s="95">
        <f t="shared" si="26"/>
        <v>73.053790190187399</v>
      </c>
      <c r="J327" s="95">
        <f t="shared" si="26"/>
        <v>57.163440294455938</v>
      </c>
      <c r="K327" s="95"/>
    </row>
    <row r="328" spans="1:11" x14ac:dyDescent="0.2">
      <c r="A328" s="98">
        <v>51014</v>
      </c>
      <c r="B328" s="95">
        <f t="shared" si="23"/>
        <v>6.2395654602464568</v>
      </c>
      <c r="C328" s="95">
        <f t="shared" si="24"/>
        <v>0.28391748245688131</v>
      </c>
      <c r="D328" s="95">
        <f t="shared" si="25"/>
        <v>6.5234829427033381</v>
      </c>
      <c r="E328" s="11"/>
      <c r="F328" s="11"/>
      <c r="G328" s="95"/>
      <c r="H328" s="95">
        <f t="shared" si="26"/>
        <v>58.405469835935222</v>
      </c>
      <c r="I328" s="95">
        <f t="shared" si="26"/>
        <v>62.524835866333156</v>
      </c>
      <c r="J328" s="95">
        <f t="shared" si="26"/>
        <v>54.340819639233679</v>
      </c>
      <c r="K328" s="95"/>
    </row>
    <row r="329" spans="1:11" x14ac:dyDescent="0.2">
      <c r="A329" s="98">
        <v>51044</v>
      </c>
      <c r="B329" s="95">
        <f t="shared" si="23"/>
        <v>5.8495926189810508</v>
      </c>
      <c r="C329" s="95">
        <f t="shared" si="24"/>
        <v>0.28391748245688131</v>
      </c>
      <c r="D329" s="95">
        <f t="shared" si="25"/>
        <v>6.1335101014379321</v>
      </c>
      <c r="E329" s="11"/>
      <c r="F329" s="11"/>
      <c r="G329" s="95"/>
      <c r="H329" s="95">
        <f t="shared" si="26"/>
        <v>55.776236523117632</v>
      </c>
      <c r="I329" s="95">
        <f t="shared" si="26"/>
        <v>59.948376252363488</v>
      </c>
      <c r="J329" s="95">
        <f t="shared" si="26"/>
        <v>51.846888854269771</v>
      </c>
      <c r="K329" s="95"/>
    </row>
    <row r="330" spans="1:11" x14ac:dyDescent="0.2">
      <c r="A330" s="98">
        <v>51075</v>
      </c>
      <c r="B330" s="95">
        <f t="shared" si="23"/>
        <v>6.2395654602464568</v>
      </c>
      <c r="C330" s="95">
        <f t="shared" si="24"/>
        <v>0.42547227604768079</v>
      </c>
      <c r="D330" s="95">
        <f t="shared" si="25"/>
        <v>6.6650377362941375</v>
      </c>
      <c r="E330" s="11"/>
      <c r="F330" s="11"/>
      <c r="G330" s="95"/>
      <c r="H330" s="95">
        <f t="shared" si="26"/>
        <v>62.372633824791208</v>
      </c>
      <c r="I330" s="95">
        <f t="shared" si="26"/>
        <v>68.198836735286534</v>
      </c>
      <c r="J330" s="95">
        <f t="shared" si="26"/>
        <v>56.739455594172981</v>
      </c>
      <c r="K330" s="95"/>
    </row>
    <row r="331" spans="1:11" x14ac:dyDescent="0.2">
      <c r="A331" s="98">
        <v>51105</v>
      </c>
      <c r="B331" s="95">
        <f t="shared" si="23"/>
        <v>6.6295383015118619</v>
      </c>
      <c r="C331" s="95">
        <f t="shared" si="24"/>
        <v>2.1518406070795022</v>
      </c>
      <c r="D331" s="95">
        <f t="shared" si="25"/>
        <v>8.7813789085913641</v>
      </c>
      <c r="E331" s="11"/>
      <c r="F331" s="11"/>
      <c r="G331" s="95"/>
      <c r="H331" s="95">
        <f t="shared" si="26"/>
        <v>84.611268044405307</v>
      </c>
      <c r="I331" s="95">
        <f t="shared" si="26"/>
        <v>97.1114360302318</v>
      </c>
      <c r="J331" s="95">
        <f t="shared" si="26"/>
        <v>73.385688013537177</v>
      </c>
      <c r="K331" s="95"/>
    </row>
    <row r="332" spans="1:11" x14ac:dyDescent="0.2">
      <c r="A332" s="98">
        <v>51136</v>
      </c>
      <c r="B332" s="95">
        <f t="shared" si="23"/>
        <v>6.7621290675420989</v>
      </c>
      <c r="C332" s="95">
        <f t="shared" si="24"/>
        <v>4.1073164968207339</v>
      </c>
      <c r="D332" s="95">
        <f t="shared" si="25"/>
        <v>10.869445564362833</v>
      </c>
      <c r="E332" s="11"/>
      <c r="F332" s="11"/>
      <c r="G332" s="95"/>
      <c r="H332" s="95">
        <f t="shared" si="26"/>
        <v>111.55074514832395</v>
      </c>
      <c r="I332" s="95">
        <f t="shared" si="26"/>
        <v>135.90498306856495</v>
      </c>
      <c r="J332" s="95">
        <f t="shared" si="26"/>
        <v>91.491633605770446</v>
      </c>
      <c r="K332" s="95"/>
    </row>
    <row r="333" spans="1:11" x14ac:dyDescent="0.2">
      <c r="A333" s="98">
        <v>51167</v>
      </c>
      <c r="B333" s="95">
        <f t="shared" si="23"/>
        <v>6.7621290675420989</v>
      </c>
      <c r="C333" s="95">
        <f t="shared" si="24"/>
        <v>3.411580168468471</v>
      </c>
      <c r="D333" s="95">
        <f t="shared" si="25"/>
        <v>10.17370923601057</v>
      </c>
      <c r="E333" s="11"/>
      <c r="F333" s="11"/>
      <c r="G333" s="95"/>
      <c r="H333" s="95">
        <f t="shared" si="26"/>
        <v>90.111769199830789</v>
      </c>
      <c r="I333" s="95">
        <f t="shared" si="26"/>
        <v>98.566888436491254</v>
      </c>
      <c r="J333" s="95">
        <f t="shared" si="26"/>
        <v>82.428594208045368</v>
      </c>
      <c r="K333" s="95"/>
    </row>
    <row r="334" spans="1:11" x14ac:dyDescent="0.2">
      <c r="A334" s="98">
        <v>51196</v>
      </c>
      <c r="B334" s="95">
        <f t="shared" si="23"/>
        <v>6.3643567694513861</v>
      </c>
      <c r="C334" s="95">
        <f t="shared" si="24"/>
        <v>0.75812892632632689</v>
      </c>
      <c r="D334" s="95">
        <f t="shared" si="25"/>
        <v>7.122485695777713</v>
      </c>
      <c r="E334" s="11"/>
      <c r="F334" s="11"/>
      <c r="G334" s="95"/>
      <c r="H334" s="95">
        <f t="shared" si="26"/>
        <v>64.394910090597179</v>
      </c>
      <c r="I334" s="95">
        <f t="shared" si="26"/>
        <v>69.791872746686067</v>
      </c>
      <c r="J334" s="95">
        <f t="shared" si="26"/>
        <v>59.112642749419884</v>
      </c>
      <c r="K334" s="95"/>
    </row>
    <row r="335" spans="1:11" x14ac:dyDescent="0.2">
      <c r="A335" s="98">
        <v>51227</v>
      </c>
      <c r="B335" s="95">
        <f t="shared" si="23"/>
        <v>5.9665844713606715</v>
      </c>
      <c r="C335" s="95">
        <f t="shared" si="24"/>
        <v>0.26487423668233756</v>
      </c>
      <c r="D335" s="95">
        <f t="shared" si="25"/>
        <v>6.2314587080430091</v>
      </c>
      <c r="E335" s="11"/>
      <c r="F335" s="11"/>
      <c r="G335" s="95"/>
      <c r="H335" s="95">
        <f t="shared" si="26"/>
        <v>58.984427655528727</v>
      </c>
      <c r="I335" s="95">
        <f t="shared" si="26"/>
        <v>65.779707659075925</v>
      </c>
      <c r="J335" s="95">
        <f t="shared" si="26"/>
        <v>53.03862995739123</v>
      </c>
      <c r="K335" s="95"/>
    </row>
    <row r="336" spans="1:11" x14ac:dyDescent="0.2">
      <c r="A336" s="98">
        <v>51257</v>
      </c>
      <c r="B336" s="95">
        <f t="shared" si="23"/>
        <v>6.3643567694513861</v>
      </c>
      <c r="C336" s="95">
        <f t="shared" si="24"/>
        <v>0.27664642497932501</v>
      </c>
      <c r="D336" s="95">
        <f t="shared" si="25"/>
        <v>6.6410031944307111</v>
      </c>
      <c r="E336" s="11"/>
      <c r="F336" s="11"/>
      <c r="G336" s="95"/>
      <c r="H336" s="95">
        <f t="shared" si="26"/>
        <v>64.164676795487864</v>
      </c>
      <c r="I336" s="95">
        <f t="shared" si="26"/>
        <v>73.880093375225869</v>
      </c>
      <c r="J336" s="95">
        <f t="shared" si="26"/>
        <v>55.439271954197345</v>
      </c>
      <c r="K336" s="95"/>
    </row>
    <row r="337" spans="1:11" x14ac:dyDescent="0.2">
      <c r="A337" s="98">
        <v>51288</v>
      </c>
      <c r="B337" s="95">
        <f t="shared" si="23"/>
        <v>6.5234656886876676</v>
      </c>
      <c r="C337" s="95">
        <f t="shared" si="24"/>
        <v>0.28017808146842516</v>
      </c>
      <c r="D337" s="95">
        <f t="shared" si="25"/>
        <v>6.8036437701560928</v>
      </c>
      <c r="E337" s="11"/>
      <c r="F337" s="11"/>
      <c r="G337" s="95"/>
      <c r="H337" s="95">
        <f t="shared" ref="H337:J343" si="27">H325*(1+H$5)</f>
        <v>67.14785473280044</v>
      </c>
      <c r="I337" s="95">
        <f t="shared" si="27"/>
        <v>78.195832202758325</v>
      </c>
      <c r="J337" s="95">
        <f t="shared" si="27"/>
        <v>56.581060564882222</v>
      </c>
      <c r="K337" s="95"/>
    </row>
    <row r="338" spans="1:11" x14ac:dyDescent="0.2">
      <c r="A338" s="98">
        <v>51318</v>
      </c>
      <c r="B338" s="95">
        <f t="shared" si="23"/>
        <v>6.7621290675420989</v>
      </c>
      <c r="C338" s="95">
        <f t="shared" si="24"/>
        <v>0.28724139444662011</v>
      </c>
      <c r="D338" s="95">
        <f t="shared" si="25"/>
        <v>7.049370461988719</v>
      </c>
      <c r="E338" s="11"/>
      <c r="F338" s="11"/>
      <c r="G338" s="95"/>
      <c r="H338" s="95">
        <f t="shared" si="27"/>
        <v>75.387692984317468</v>
      </c>
      <c r="I338" s="95">
        <f t="shared" si="27"/>
        <v>95.223386822855176</v>
      </c>
      <c r="J338" s="95">
        <f t="shared" si="27"/>
        <v>59.053010612091086</v>
      </c>
      <c r="K338" s="95"/>
    </row>
    <row r="339" spans="1:11" x14ac:dyDescent="0.2">
      <c r="A339" s="98">
        <v>51349</v>
      </c>
      <c r="B339" s="95">
        <f t="shared" si="23"/>
        <v>6.7621290675420989</v>
      </c>
      <c r="C339" s="95">
        <f t="shared" si="24"/>
        <v>0.29430470742481418</v>
      </c>
      <c r="D339" s="95">
        <f t="shared" si="25"/>
        <v>7.056433774966913</v>
      </c>
      <c r="E339" s="11"/>
      <c r="F339" s="11"/>
      <c r="G339" s="95"/>
      <c r="H339" s="95">
        <f t="shared" si="27"/>
        <v>66.323613823324152</v>
      </c>
      <c r="I339" s="95">
        <f t="shared" si="27"/>
        <v>74.514865993991151</v>
      </c>
      <c r="J339" s="95">
        <f t="shared" si="27"/>
        <v>58.30670910034506</v>
      </c>
      <c r="K339" s="95"/>
    </row>
    <row r="340" spans="1:11" x14ac:dyDescent="0.2">
      <c r="A340" s="98">
        <v>51380</v>
      </c>
      <c r="B340" s="95">
        <f t="shared" si="23"/>
        <v>6.3643567694513861</v>
      </c>
      <c r="C340" s="95">
        <f t="shared" si="24"/>
        <v>0.28959583210601902</v>
      </c>
      <c r="D340" s="95">
        <f t="shared" si="25"/>
        <v>6.6539526015574051</v>
      </c>
      <c r="E340" s="11"/>
      <c r="F340" s="11"/>
      <c r="G340" s="95"/>
      <c r="H340" s="95">
        <f t="shared" si="27"/>
        <v>59.573579232653927</v>
      </c>
      <c r="I340" s="95">
        <f t="shared" si="27"/>
        <v>63.775332583659818</v>
      </c>
      <c r="J340" s="95">
        <f t="shared" si="27"/>
        <v>55.427636032018356</v>
      </c>
      <c r="K340" s="95"/>
    </row>
    <row r="341" spans="1:11" x14ac:dyDescent="0.2">
      <c r="A341" s="98">
        <v>51410</v>
      </c>
      <c r="B341" s="95">
        <f t="shared" si="23"/>
        <v>5.9665844713606715</v>
      </c>
      <c r="C341" s="95">
        <f t="shared" si="24"/>
        <v>0.28959583210601902</v>
      </c>
      <c r="D341" s="95">
        <f t="shared" si="25"/>
        <v>6.2561803034666905</v>
      </c>
      <c r="E341" s="11"/>
      <c r="F341" s="11"/>
      <c r="G341" s="95"/>
      <c r="H341" s="95">
        <f t="shared" si="27"/>
        <v>56.891761253579986</v>
      </c>
      <c r="I341" s="95">
        <f t="shared" si="27"/>
        <v>61.147343777410761</v>
      </c>
      <c r="J341" s="95">
        <f t="shared" si="27"/>
        <v>52.88382663135517</v>
      </c>
      <c r="K341" s="95"/>
    </row>
    <row r="342" spans="1:11" x14ac:dyDescent="0.2">
      <c r="A342" s="98">
        <v>51441</v>
      </c>
      <c r="B342" s="95">
        <f t="shared" si="23"/>
        <v>6.3643567694513861</v>
      </c>
      <c r="C342" s="95">
        <f t="shared" si="24"/>
        <v>0.43398172156863435</v>
      </c>
      <c r="D342" s="95">
        <f t="shared" si="25"/>
        <v>6.7983384910200204</v>
      </c>
      <c r="E342" s="11"/>
      <c r="F342" s="11"/>
      <c r="G342" s="95"/>
      <c r="H342" s="95">
        <f t="shared" si="27"/>
        <v>63.620086501287034</v>
      </c>
      <c r="I342" s="95">
        <f t="shared" si="27"/>
        <v>69.562813469992264</v>
      </c>
      <c r="J342" s="95">
        <f t="shared" si="27"/>
        <v>57.874244706056444</v>
      </c>
      <c r="K342" s="95"/>
    </row>
    <row r="343" spans="1:11" x14ac:dyDescent="0.2">
      <c r="A343" s="98">
        <v>51471</v>
      </c>
      <c r="B343" s="95">
        <f t="shared" si="23"/>
        <v>6.7621290675420989</v>
      </c>
      <c r="C343" s="95">
        <f t="shared" si="24"/>
        <v>2.1948774192210925</v>
      </c>
      <c r="D343" s="95">
        <f t="shared" si="25"/>
        <v>8.9570064867631913</v>
      </c>
      <c r="E343" s="11"/>
      <c r="F343" s="11"/>
      <c r="G343" s="95"/>
      <c r="H343" s="95">
        <f t="shared" si="27"/>
        <v>86.303493405293409</v>
      </c>
      <c r="I343" s="95">
        <f t="shared" si="27"/>
        <v>99.053664750836433</v>
      </c>
      <c r="J343" s="95">
        <f t="shared" si="27"/>
        <v>74.853401773807917</v>
      </c>
      <c r="K343" s="95"/>
    </row>
    <row r="344" spans="1:11" x14ac:dyDescent="0.2">
      <c r="B344" s="95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1:11" x14ac:dyDescent="0.2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1:11" x14ac:dyDescent="0.2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1:11" x14ac:dyDescent="0.2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1:11" x14ac:dyDescent="0.2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1:11" x14ac:dyDescent="0.2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1:11" x14ac:dyDescent="0.2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1:11" x14ac:dyDescent="0.2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1:11" x14ac:dyDescent="0.2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1:11" x14ac:dyDescent="0.2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1:11" x14ac:dyDescent="0.2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1:11" x14ac:dyDescent="0.2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1:11" x14ac:dyDescent="0.2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1:11" x14ac:dyDescent="0.2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1:11" x14ac:dyDescent="0.2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1:11" x14ac:dyDescent="0.2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1:11" x14ac:dyDescent="0.2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1:11" x14ac:dyDescent="0.2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1:11" x14ac:dyDescent="0.2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1:11" x14ac:dyDescent="0.2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1:11" x14ac:dyDescent="0.2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1:11" x14ac:dyDescent="0.2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1:11" x14ac:dyDescent="0.2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1:11" x14ac:dyDescent="0.2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1:11" x14ac:dyDescent="0.2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1:11" x14ac:dyDescent="0.2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1:11" x14ac:dyDescent="0.2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1:11" x14ac:dyDescent="0.2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</row>
  </sheetData>
  <mergeCells count="3">
    <mergeCell ref="H2:J2"/>
    <mergeCell ref="H3:J3"/>
    <mergeCell ref="B3:D3"/>
  </mergeCells>
  <printOptions horizontalCentered="1" verticalCentered="1"/>
  <pageMargins left="0.75" right="0.75" top="1" bottom="1" header="0.5" footer="0.5"/>
  <pageSetup scale="74" orientation="portrait" r:id="rId1"/>
  <headerFooter alignWithMargins="0">
    <oddFooter>&amp;L&amp;F
&amp;A&amp;R&amp;D
&amp;T</oddFooter>
  </headerFooter>
  <rowBreaks count="5" manualBreakCount="5">
    <brk id="55" max="16383" man="1"/>
    <brk id="115" max="9" man="1"/>
    <brk id="175" max="9" man="1"/>
    <brk id="235" max="9" man="1"/>
    <brk id="29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B442"/>
  <sheetViews>
    <sheetView view="pageBreakPreview" zoomScale="60" zoomScaleNormal="100" workbookViewId="0">
      <pane xSplit="1" ySplit="4" topLeftCell="B45" activePane="bottomRight" state="frozen"/>
      <selection activeCell="E355" sqref="E355"/>
      <selection pane="topRight" activeCell="E355" sqref="E355"/>
      <selection pane="bottomLeft" activeCell="E355" sqref="E355"/>
      <selection pane="bottomRight" activeCell="H64" sqref="H64:H67"/>
    </sheetView>
  </sheetViews>
  <sheetFormatPr defaultRowHeight="12.75" x14ac:dyDescent="0.2"/>
  <cols>
    <col min="1" max="1" width="9.140625" style="89"/>
    <col min="2" max="4" width="12.7109375" style="90" customWidth="1"/>
    <col min="5" max="7" width="3.7109375" style="90" customWidth="1"/>
    <col min="8" max="10" width="12.7109375" style="90" customWidth="1"/>
    <col min="11" max="11" width="2.42578125" style="90" customWidth="1"/>
    <col min="12" max="14" width="12.7109375" style="90" customWidth="1"/>
    <col min="15" max="15" width="0" style="91" hidden="1" customWidth="1"/>
    <col min="16" max="257" width="9.140625" style="91"/>
    <col min="258" max="262" width="12.7109375" style="91" customWidth="1"/>
    <col min="263" max="263" width="3.5703125" style="91" customWidth="1"/>
    <col min="264" max="266" width="12.7109375" style="91" customWidth="1"/>
    <col min="267" max="267" width="2.42578125" style="91" customWidth="1"/>
    <col min="268" max="270" width="12.7109375" style="91" customWidth="1"/>
    <col min="271" max="271" width="0" style="91" hidden="1" customWidth="1"/>
    <col min="272" max="513" width="9.140625" style="91"/>
    <col min="514" max="518" width="12.7109375" style="91" customWidth="1"/>
    <col min="519" max="519" width="3.5703125" style="91" customWidth="1"/>
    <col min="520" max="522" width="12.7109375" style="91" customWidth="1"/>
    <col min="523" max="523" width="2.42578125" style="91" customWidth="1"/>
    <col min="524" max="526" width="12.7109375" style="91" customWidth="1"/>
    <col min="527" max="527" width="0" style="91" hidden="1" customWidth="1"/>
    <col min="528" max="769" width="9.140625" style="91"/>
    <col min="770" max="774" width="12.7109375" style="91" customWidth="1"/>
    <col min="775" max="775" width="3.5703125" style="91" customWidth="1"/>
    <col min="776" max="778" width="12.7109375" style="91" customWidth="1"/>
    <col min="779" max="779" width="2.42578125" style="91" customWidth="1"/>
    <col min="780" max="782" width="12.7109375" style="91" customWidth="1"/>
    <col min="783" max="783" width="0" style="91" hidden="1" customWidth="1"/>
    <col min="784" max="1025" width="9.140625" style="91"/>
    <col min="1026" max="1030" width="12.7109375" style="91" customWidth="1"/>
    <col min="1031" max="1031" width="3.5703125" style="91" customWidth="1"/>
    <col min="1032" max="1034" width="12.7109375" style="91" customWidth="1"/>
    <col min="1035" max="1035" width="2.42578125" style="91" customWidth="1"/>
    <col min="1036" max="1038" width="12.7109375" style="91" customWidth="1"/>
    <col min="1039" max="1039" width="0" style="91" hidden="1" customWidth="1"/>
    <col min="1040" max="1281" width="9.140625" style="91"/>
    <col min="1282" max="1286" width="12.7109375" style="91" customWidth="1"/>
    <col min="1287" max="1287" width="3.5703125" style="91" customWidth="1"/>
    <col min="1288" max="1290" width="12.7109375" style="91" customWidth="1"/>
    <col min="1291" max="1291" width="2.42578125" style="91" customWidth="1"/>
    <col min="1292" max="1294" width="12.7109375" style="91" customWidth="1"/>
    <col min="1295" max="1295" width="0" style="91" hidden="1" customWidth="1"/>
    <col min="1296" max="1537" width="9.140625" style="91"/>
    <col min="1538" max="1542" width="12.7109375" style="91" customWidth="1"/>
    <col min="1543" max="1543" width="3.5703125" style="91" customWidth="1"/>
    <col min="1544" max="1546" width="12.7109375" style="91" customWidth="1"/>
    <col min="1547" max="1547" width="2.42578125" style="91" customWidth="1"/>
    <col min="1548" max="1550" width="12.7109375" style="91" customWidth="1"/>
    <col min="1551" max="1551" width="0" style="91" hidden="1" customWidth="1"/>
    <col min="1552" max="1793" width="9.140625" style="91"/>
    <col min="1794" max="1798" width="12.7109375" style="91" customWidth="1"/>
    <col min="1799" max="1799" width="3.5703125" style="91" customWidth="1"/>
    <col min="1800" max="1802" width="12.7109375" style="91" customWidth="1"/>
    <col min="1803" max="1803" width="2.42578125" style="91" customWidth="1"/>
    <col min="1804" max="1806" width="12.7109375" style="91" customWidth="1"/>
    <col min="1807" max="1807" width="0" style="91" hidden="1" customWidth="1"/>
    <col min="1808" max="2049" width="9.140625" style="91"/>
    <col min="2050" max="2054" width="12.7109375" style="91" customWidth="1"/>
    <col min="2055" max="2055" width="3.5703125" style="91" customWidth="1"/>
    <col min="2056" max="2058" width="12.7109375" style="91" customWidth="1"/>
    <col min="2059" max="2059" width="2.42578125" style="91" customWidth="1"/>
    <col min="2060" max="2062" width="12.7109375" style="91" customWidth="1"/>
    <col min="2063" max="2063" width="0" style="91" hidden="1" customWidth="1"/>
    <col min="2064" max="2305" width="9.140625" style="91"/>
    <col min="2306" max="2310" width="12.7109375" style="91" customWidth="1"/>
    <col min="2311" max="2311" width="3.5703125" style="91" customWidth="1"/>
    <col min="2312" max="2314" width="12.7109375" style="91" customWidth="1"/>
    <col min="2315" max="2315" width="2.42578125" style="91" customWidth="1"/>
    <col min="2316" max="2318" width="12.7109375" style="91" customWidth="1"/>
    <col min="2319" max="2319" width="0" style="91" hidden="1" customWidth="1"/>
    <col min="2320" max="2561" width="9.140625" style="91"/>
    <col min="2562" max="2566" width="12.7109375" style="91" customWidth="1"/>
    <col min="2567" max="2567" width="3.5703125" style="91" customWidth="1"/>
    <col min="2568" max="2570" width="12.7109375" style="91" customWidth="1"/>
    <col min="2571" max="2571" width="2.42578125" style="91" customWidth="1"/>
    <col min="2572" max="2574" width="12.7109375" style="91" customWidth="1"/>
    <col min="2575" max="2575" width="0" style="91" hidden="1" customWidth="1"/>
    <col min="2576" max="2817" width="9.140625" style="91"/>
    <col min="2818" max="2822" width="12.7109375" style="91" customWidth="1"/>
    <col min="2823" max="2823" width="3.5703125" style="91" customWidth="1"/>
    <col min="2824" max="2826" width="12.7109375" style="91" customWidth="1"/>
    <col min="2827" max="2827" width="2.42578125" style="91" customWidth="1"/>
    <col min="2828" max="2830" width="12.7109375" style="91" customWidth="1"/>
    <col min="2831" max="2831" width="0" style="91" hidden="1" customWidth="1"/>
    <col min="2832" max="3073" width="9.140625" style="91"/>
    <col min="3074" max="3078" width="12.7109375" style="91" customWidth="1"/>
    <col min="3079" max="3079" width="3.5703125" style="91" customWidth="1"/>
    <col min="3080" max="3082" width="12.7109375" style="91" customWidth="1"/>
    <col min="3083" max="3083" width="2.42578125" style="91" customWidth="1"/>
    <col min="3084" max="3086" width="12.7109375" style="91" customWidth="1"/>
    <col min="3087" max="3087" width="0" style="91" hidden="1" customWidth="1"/>
    <col min="3088" max="3329" width="9.140625" style="91"/>
    <col min="3330" max="3334" width="12.7109375" style="91" customWidth="1"/>
    <col min="3335" max="3335" width="3.5703125" style="91" customWidth="1"/>
    <col min="3336" max="3338" width="12.7109375" style="91" customWidth="1"/>
    <col min="3339" max="3339" width="2.42578125" style="91" customWidth="1"/>
    <col min="3340" max="3342" width="12.7109375" style="91" customWidth="1"/>
    <col min="3343" max="3343" width="0" style="91" hidden="1" customWidth="1"/>
    <col min="3344" max="3585" width="9.140625" style="91"/>
    <col min="3586" max="3590" width="12.7109375" style="91" customWidth="1"/>
    <col min="3591" max="3591" width="3.5703125" style="91" customWidth="1"/>
    <col min="3592" max="3594" width="12.7109375" style="91" customWidth="1"/>
    <col min="3595" max="3595" width="2.42578125" style="91" customWidth="1"/>
    <col min="3596" max="3598" width="12.7109375" style="91" customWidth="1"/>
    <col min="3599" max="3599" width="0" style="91" hidden="1" customWidth="1"/>
    <col min="3600" max="3841" width="9.140625" style="91"/>
    <col min="3842" max="3846" width="12.7109375" style="91" customWidth="1"/>
    <col min="3847" max="3847" width="3.5703125" style="91" customWidth="1"/>
    <col min="3848" max="3850" width="12.7109375" style="91" customWidth="1"/>
    <col min="3851" max="3851" width="2.42578125" style="91" customWidth="1"/>
    <col min="3852" max="3854" width="12.7109375" style="91" customWidth="1"/>
    <col min="3855" max="3855" width="0" style="91" hidden="1" customWidth="1"/>
    <col min="3856" max="4097" width="9.140625" style="91"/>
    <col min="4098" max="4102" width="12.7109375" style="91" customWidth="1"/>
    <col min="4103" max="4103" width="3.5703125" style="91" customWidth="1"/>
    <col min="4104" max="4106" width="12.7109375" style="91" customWidth="1"/>
    <col min="4107" max="4107" width="2.42578125" style="91" customWidth="1"/>
    <col min="4108" max="4110" width="12.7109375" style="91" customWidth="1"/>
    <col min="4111" max="4111" width="0" style="91" hidden="1" customWidth="1"/>
    <col min="4112" max="4353" width="9.140625" style="91"/>
    <col min="4354" max="4358" width="12.7109375" style="91" customWidth="1"/>
    <col min="4359" max="4359" width="3.5703125" style="91" customWidth="1"/>
    <col min="4360" max="4362" width="12.7109375" style="91" customWidth="1"/>
    <col min="4363" max="4363" width="2.42578125" style="91" customWidth="1"/>
    <col min="4364" max="4366" width="12.7109375" style="91" customWidth="1"/>
    <col min="4367" max="4367" width="0" style="91" hidden="1" customWidth="1"/>
    <col min="4368" max="4609" width="9.140625" style="91"/>
    <col min="4610" max="4614" width="12.7109375" style="91" customWidth="1"/>
    <col min="4615" max="4615" width="3.5703125" style="91" customWidth="1"/>
    <col min="4616" max="4618" width="12.7109375" style="91" customWidth="1"/>
    <col min="4619" max="4619" width="2.42578125" style="91" customWidth="1"/>
    <col min="4620" max="4622" width="12.7109375" style="91" customWidth="1"/>
    <col min="4623" max="4623" width="0" style="91" hidden="1" customWidth="1"/>
    <col min="4624" max="4865" width="9.140625" style="91"/>
    <col min="4866" max="4870" width="12.7109375" style="91" customWidth="1"/>
    <col min="4871" max="4871" width="3.5703125" style="91" customWidth="1"/>
    <col min="4872" max="4874" width="12.7109375" style="91" customWidth="1"/>
    <col min="4875" max="4875" width="2.42578125" style="91" customWidth="1"/>
    <col min="4876" max="4878" width="12.7109375" style="91" customWidth="1"/>
    <col min="4879" max="4879" width="0" style="91" hidden="1" customWidth="1"/>
    <col min="4880" max="5121" width="9.140625" style="91"/>
    <col min="5122" max="5126" width="12.7109375" style="91" customWidth="1"/>
    <col min="5127" max="5127" width="3.5703125" style="91" customWidth="1"/>
    <col min="5128" max="5130" width="12.7109375" style="91" customWidth="1"/>
    <col min="5131" max="5131" width="2.42578125" style="91" customWidth="1"/>
    <col min="5132" max="5134" width="12.7109375" style="91" customWidth="1"/>
    <col min="5135" max="5135" width="0" style="91" hidden="1" customWidth="1"/>
    <col min="5136" max="5377" width="9.140625" style="91"/>
    <col min="5378" max="5382" width="12.7109375" style="91" customWidth="1"/>
    <col min="5383" max="5383" width="3.5703125" style="91" customWidth="1"/>
    <col min="5384" max="5386" width="12.7109375" style="91" customWidth="1"/>
    <col min="5387" max="5387" width="2.42578125" style="91" customWidth="1"/>
    <col min="5388" max="5390" width="12.7109375" style="91" customWidth="1"/>
    <col min="5391" max="5391" width="0" style="91" hidden="1" customWidth="1"/>
    <col min="5392" max="5633" width="9.140625" style="91"/>
    <col min="5634" max="5638" width="12.7109375" style="91" customWidth="1"/>
    <col min="5639" max="5639" width="3.5703125" style="91" customWidth="1"/>
    <col min="5640" max="5642" width="12.7109375" style="91" customWidth="1"/>
    <col min="5643" max="5643" width="2.42578125" style="91" customWidth="1"/>
    <col min="5644" max="5646" width="12.7109375" style="91" customWidth="1"/>
    <col min="5647" max="5647" width="0" style="91" hidden="1" customWidth="1"/>
    <col min="5648" max="5889" width="9.140625" style="91"/>
    <col min="5890" max="5894" width="12.7109375" style="91" customWidth="1"/>
    <col min="5895" max="5895" width="3.5703125" style="91" customWidth="1"/>
    <col min="5896" max="5898" width="12.7109375" style="91" customWidth="1"/>
    <col min="5899" max="5899" width="2.42578125" style="91" customWidth="1"/>
    <col min="5900" max="5902" width="12.7109375" style="91" customWidth="1"/>
    <col min="5903" max="5903" width="0" style="91" hidden="1" customWidth="1"/>
    <col min="5904" max="6145" width="9.140625" style="91"/>
    <col min="6146" max="6150" width="12.7109375" style="91" customWidth="1"/>
    <col min="6151" max="6151" width="3.5703125" style="91" customWidth="1"/>
    <col min="6152" max="6154" width="12.7109375" style="91" customWidth="1"/>
    <col min="6155" max="6155" width="2.42578125" style="91" customWidth="1"/>
    <col min="6156" max="6158" width="12.7109375" style="91" customWidth="1"/>
    <col min="6159" max="6159" width="0" style="91" hidden="1" customWidth="1"/>
    <col min="6160" max="6401" width="9.140625" style="91"/>
    <col min="6402" max="6406" width="12.7109375" style="91" customWidth="1"/>
    <col min="6407" max="6407" width="3.5703125" style="91" customWidth="1"/>
    <col min="6408" max="6410" width="12.7109375" style="91" customWidth="1"/>
    <col min="6411" max="6411" width="2.42578125" style="91" customWidth="1"/>
    <col min="6412" max="6414" width="12.7109375" style="91" customWidth="1"/>
    <col min="6415" max="6415" width="0" style="91" hidden="1" customWidth="1"/>
    <col min="6416" max="6657" width="9.140625" style="91"/>
    <col min="6658" max="6662" width="12.7109375" style="91" customWidth="1"/>
    <col min="6663" max="6663" width="3.5703125" style="91" customWidth="1"/>
    <col min="6664" max="6666" width="12.7109375" style="91" customWidth="1"/>
    <col min="6667" max="6667" width="2.42578125" style="91" customWidth="1"/>
    <col min="6668" max="6670" width="12.7109375" style="91" customWidth="1"/>
    <col min="6671" max="6671" width="0" style="91" hidden="1" customWidth="1"/>
    <col min="6672" max="6913" width="9.140625" style="91"/>
    <col min="6914" max="6918" width="12.7109375" style="91" customWidth="1"/>
    <col min="6919" max="6919" width="3.5703125" style="91" customWidth="1"/>
    <col min="6920" max="6922" width="12.7109375" style="91" customWidth="1"/>
    <col min="6923" max="6923" width="2.42578125" style="91" customWidth="1"/>
    <col min="6924" max="6926" width="12.7109375" style="91" customWidth="1"/>
    <col min="6927" max="6927" width="0" style="91" hidden="1" customWidth="1"/>
    <col min="6928" max="7169" width="9.140625" style="91"/>
    <col min="7170" max="7174" width="12.7109375" style="91" customWidth="1"/>
    <col min="7175" max="7175" width="3.5703125" style="91" customWidth="1"/>
    <col min="7176" max="7178" width="12.7109375" style="91" customWidth="1"/>
    <col min="7179" max="7179" width="2.42578125" style="91" customWidth="1"/>
    <col min="7180" max="7182" width="12.7109375" style="91" customWidth="1"/>
    <col min="7183" max="7183" width="0" style="91" hidden="1" customWidth="1"/>
    <col min="7184" max="7425" width="9.140625" style="91"/>
    <col min="7426" max="7430" width="12.7109375" style="91" customWidth="1"/>
    <col min="7431" max="7431" width="3.5703125" style="91" customWidth="1"/>
    <col min="7432" max="7434" width="12.7109375" style="91" customWidth="1"/>
    <col min="7435" max="7435" width="2.42578125" style="91" customWidth="1"/>
    <col min="7436" max="7438" width="12.7109375" style="91" customWidth="1"/>
    <col min="7439" max="7439" width="0" style="91" hidden="1" customWidth="1"/>
    <col min="7440" max="7681" width="9.140625" style="91"/>
    <col min="7682" max="7686" width="12.7109375" style="91" customWidth="1"/>
    <col min="7687" max="7687" width="3.5703125" style="91" customWidth="1"/>
    <col min="7688" max="7690" width="12.7109375" style="91" customWidth="1"/>
    <col min="7691" max="7691" width="2.42578125" style="91" customWidth="1"/>
    <col min="7692" max="7694" width="12.7109375" style="91" customWidth="1"/>
    <col min="7695" max="7695" width="0" style="91" hidden="1" customWidth="1"/>
    <col min="7696" max="7937" width="9.140625" style="91"/>
    <col min="7938" max="7942" width="12.7109375" style="91" customWidth="1"/>
    <col min="7943" max="7943" width="3.5703125" style="91" customWidth="1"/>
    <col min="7944" max="7946" width="12.7109375" style="91" customWidth="1"/>
    <col min="7947" max="7947" width="2.42578125" style="91" customWidth="1"/>
    <col min="7948" max="7950" width="12.7109375" style="91" customWidth="1"/>
    <col min="7951" max="7951" width="0" style="91" hidden="1" customWidth="1"/>
    <col min="7952" max="8193" width="9.140625" style="91"/>
    <col min="8194" max="8198" width="12.7109375" style="91" customWidth="1"/>
    <col min="8199" max="8199" width="3.5703125" style="91" customWidth="1"/>
    <col min="8200" max="8202" width="12.7109375" style="91" customWidth="1"/>
    <col min="8203" max="8203" width="2.42578125" style="91" customWidth="1"/>
    <col min="8204" max="8206" width="12.7109375" style="91" customWidth="1"/>
    <col min="8207" max="8207" width="0" style="91" hidden="1" customWidth="1"/>
    <col min="8208" max="8449" width="9.140625" style="91"/>
    <col min="8450" max="8454" width="12.7109375" style="91" customWidth="1"/>
    <col min="8455" max="8455" width="3.5703125" style="91" customWidth="1"/>
    <col min="8456" max="8458" width="12.7109375" style="91" customWidth="1"/>
    <col min="8459" max="8459" width="2.42578125" style="91" customWidth="1"/>
    <col min="8460" max="8462" width="12.7109375" style="91" customWidth="1"/>
    <col min="8463" max="8463" width="0" style="91" hidden="1" customWidth="1"/>
    <col min="8464" max="8705" width="9.140625" style="91"/>
    <col min="8706" max="8710" width="12.7109375" style="91" customWidth="1"/>
    <col min="8711" max="8711" width="3.5703125" style="91" customWidth="1"/>
    <col min="8712" max="8714" width="12.7109375" style="91" customWidth="1"/>
    <col min="8715" max="8715" width="2.42578125" style="91" customWidth="1"/>
    <col min="8716" max="8718" width="12.7109375" style="91" customWidth="1"/>
    <col min="8719" max="8719" width="0" style="91" hidden="1" customWidth="1"/>
    <col min="8720" max="8961" width="9.140625" style="91"/>
    <col min="8962" max="8966" width="12.7109375" style="91" customWidth="1"/>
    <col min="8967" max="8967" width="3.5703125" style="91" customWidth="1"/>
    <col min="8968" max="8970" width="12.7109375" style="91" customWidth="1"/>
    <col min="8971" max="8971" width="2.42578125" style="91" customWidth="1"/>
    <col min="8972" max="8974" width="12.7109375" style="91" customWidth="1"/>
    <col min="8975" max="8975" width="0" style="91" hidden="1" customWidth="1"/>
    <col min="8976" max="9217" width="9.140625" style="91"/>
    <col min="9218" max="9222" width="12.7109375" style="91" customWidth="1"/>
    <col min="9223" max="9223" width="3.5703125" style="91" customWidth="1"/>
    <col min="9224" max="9226" width="12.7109375" style="91" customWidth="1"/>
    <col min="9227" max="9227" width="2.42578125" style="91" customWidth="1"/>
    <col min="9228" max="9230" width="12.7109375" style="91" customWidth="1"/>
    <col min="9231" max="9231" width="0" style="91" hidden="1" customWidth="1"/>
    <col min="9232" max="9473" width="9.140625" style="91"/>
    <col min="9474" max="9478" width="12.7109375" style="91" customWidth="1"/>
    <col min="9479" max="9479" width="3.5703125" style="91" customWidth="1"/>
    <col min="9480" max="9482" width="12.7109375" style="91" customWidth="1"/>
    <col min="9483" max="9483" width="2.42578125" style="91" customWidth="1"/>
    <col min="9484" max="9486" width="12.7109375" style="91" customWidth="1"/>
    <col min="9487" max="9487" width="0" style="91" hidden="1" customWidth="1"/>
    <col min="9488" max="9729" width="9.140625" style="91"/>
    <col min="9730" max="9734" width="12.7109375" style="91" customWidth="1"/>
    <col min="9735" max="9735" width="3.5703125" style="91" customWidth="1"/>
    <col min="9736" max="9738" width="12.7109375" style="91" customWidth="1"/>
    <col min="9739" max="9739" width="2.42578125" style="91" customWidth="1"/>
    <col min="9740" max="9742" width="12.7109375" style="91" customWidth="1"/>
    <col min="9743" max="9743" width="0" style="91" hidden="1" customWidth="1"/>
    <col min="9744" max="9985" width="9.140625" style="91"/>
    <col min="9986" max="9990" width="12.7109375" style="91" customWidth="1"/>
    <col min="9991" max="9991" width="3.5703125" style="91" customWidth="1"/>
    <col min="9992" max="9994" width="12.7109375" style="91" customWidth="1"/>
    <col min="9995" max="9995" width="2.42578125" style="91" customWidth="1"/>
    <col min="9996" max="9998" width="12.7109375" style="91" customWidth="1"/>
    <col min="9999" max="9999" width="0" style="91" hidden="1" customWidth="1"/>
    <col min="10000" max="10241" width="9.140625" style="91"/>
    <col min="10242" max="10246" width="12.7109375" style="91" customWidth="1"/>
    <col min="10247" max="10247" width="3.5703125" style="91" customWidth="1"/>
    <col min="10248" max="10250" width="12.7109375" style="91" customWidth="1"/>
    <col min="10251" max="10251" width="2.42578125" style="91" customWidth="1"/>
    <col min="10252" max="10254" width="12.7109375" style="91" customWidth="1"/>
    <col min="10255" max="10255" width="0" style="91" hidden="1" customWidth="1"/>
    <col min="10256" max="10497" width="9.140625" style="91"/>
    <col min="10498" max="10502" width="12.7109375" style="91" customWidth="1"/>
    <col min="10503" max="10503" width="3.5703125" style="91" customWidth="1"/>
    <col min="10504" max="10506" width="12.7109375" style="91" customWidth="1"/>
    <col min="10507" max="10507" width="2.42578125" style="91" customWidth="1"/>
    <col min="10508" max="10510" width="12.7109375" style="91" customWidth="1"/>
    <col min="10511" max="10511" width="0" style="91" hidden="1" customWidth="1"/>
    <col min="10512" max="10753" width="9.140625" style="91"/>
    <col min="10754" max="10758" width="12.7109375" style="91" customWidth="1"/>
    <col min="10759" max="10759" width="3.5703125" style="91" customWidth="1"/>
    <col min="10760" max="10762" width="12.7109375" style="91" customWidth="1"/>
    <col min="10763" max="10763" width="2.42578125" style="91" customWidth="1"/>
    <col min="10764" max="10766" width="12.7109375" style="91" customWidth="1"/>
    <col min="10767" max="10767" width="0" style="91" hidden="1" customWidth="1"/>
    <col min="10768" max="11009" width="9.140625" style="91"/>
    <col min="11010" max="11014" width="12.7109375" style="91" customWidth="1"/>
    <col min="11015" max="11015" width="3.5703125" style="91" customWidth="1"/>
    <col min="11016" max="11018" width="12.7109375" style="91" customWidth="1"/>
    <col min="11019" max="11019" width="2.42578125" style="91" customWidth="1"/>
    <col min="11020" max="11022" width="12.7109375" style="91" customWidth="1"/>
    <col min="11023" max="11023" width="0" style="91" hidden="1" customWidth="1"/>
    <col min="11024" max="11265" width="9.140625" style="91"/>
    <col min="11266" max="11270" width="12.7109375" style="91" customWidth="1"/>
    <col min="11271" max="11271" width="3.5703125" style="91" customWidth="1"/>
    <col min="11272" max="11274" width="12.7109375" style="91" customWidth="1"/>
    <col min="11275" max="11275" width="2.42578125" style="91" customWidth="1"/>
    <col min="11276" max="11278" width="12.7109375" style="91" customWidth="1"/>
    <col min="11279" max="11279" width="0" style="91" hidden="1" customWidth="1"/>
    <col min="11280" max="11521" width="9.140625" style="91"/>
    <col min="11522" max="11526" width="12.7109375" style="91" customWidth="1"/>
    <col min="11527" max="11527" width="3.5703125" style="91" customWidth="1"/>
    <col min="11528" max="11530" width="12.7109375" style="91" customWidth="1"/>
    <col min="11531" max="11531" width="2.42578125" style="91" customWidth="1"/>
    <col min="11532" max="11534" width="12.7109375" style="91" customWidth="1"/>
    <col min="11535" max="11535" width="0" style="91" hidden="1" customWidth="1"/>
    <col min="11536" max="11777" width="9.140625" style="91"/>
    <col min="11778" max="11782" width="12.7109375" style="91" customWidth="1"/>
    <col min="11783" max="11783" width="3.5703125" style="91" customWidth="1"/>
    <col min="11784" max="11786" width="12.7109375" style="91" customWidth="1"/>
    <col min="11787" max="11787" width="2.42578125" style="91" customWidth="1"/>
    <col min="11788" max="11790" width="12.7109375" style="91" customWidth="1"/>
    <col min="11791" max="11791" width="0" style="91" hidden="1" customWidth="1"/>
    <col min="11792" max="12033" width="9.140625" style="91"/>
    <col min="12034" max="12038" width="12.7109375" style="91" customWidth="1"/>
    <col min="12039" max="12039" width="3.5703125" style="91" customWidth="1"/>
    <col min="12040" max="12042" width="12.7109375" style="91" customWidth="1"/>
    <col min="12043" max="12043" width="2.42578125" style="91" customWidth="1"/>
    <col min="12044" max="12046" width="12.7109375" style="91" customWidth="1"/>
    <col min="12047" max="12047" width="0" style="91" hidden="1" customWidth="1"/>
    <col min="12048" max="12289" width="9.140625" style="91"/>
    <col min="12290" max="12294" width="12.7109375" style="91" customWidth="1"/>
    <col min="12295" max="12295" width="3.5703125" style="91" customWidth="1"/>
    <col min="12296" max="12298" width="12.7109375" style="91" customWidth="1"/>
    <col min="12299" max="12299" width="2.42578125" style="91" customWidth="1"/>
    <col min="12300" max="12302" width="12.7109375" style="91" customWidth="1"/>
    <col min="12303" max="12303" width="0" style="91" hidden="1" customWidth="1"/>
    <col min="12304" max="12545" width="9.140625" style="91"/>
    <col min="12546" max="12550" width="12.7109375" style="91" customWidth="1"/>
    <col min="12551" max="12551" width="3.5703125" style="91" customWidth="1"/>
    <col min="12552" max="12554" width="12.7109375" style="91" customWidth="1"/>
    <col min="12555" max="12555" width="2.42578125" style="91" customWidth="1"/>
    <col min="12556" max="12558" width="12.7109375" style="91" customWidth="1"/>
    <col min="12559" max="12559" width="0" style="91" hidden="1" customWidth="1"/>
    <col min="12560" max="12801" width="9.140625" style="91"/>
    <col min="12802" max="12806" width="12.7109375" style="91" customWidth="1"/>
    <col min="12807" max="12807" width="3.5703125" style="91" customWidth="1"/>
    <col min="12808" max="12810" width="12.7109375" style="91" customWidth="1"/>
    <col min="12811" max="12811" width="2.42578125" style="91" customWidth="1"/>
    <col min="12812" max="12814" width="12.7109375" style="91" customWidth="1"/>
    <col min="12815" max="12815" width="0" style="91" hidden="1" customWidth="1"/>
    <col min="12816" max="13057" width="9.140625" style="91"/>
    <col min="13058" max="13062" width="12.7109375" style="91" customWidth="1"/>
    <col min="13063" max="13063" width="3.5703125" style="91" customWidth="1"/>
    <col min="13064" max="13066" width="12.7109375" style="91" customWidth="1"/>
    <col min="13067" max="13067" width="2.42578125" style="91" customWidth="1"/>
    <col min="13068" max="13070" width="12.7109375" style="91" customWidth="1"/>
    <col min="13071" max="13071" width="0" style="91" hidden="1" customWidth="1"/>
    <col min="13072" max="13313" width="9.140625" style="91"/>
    <col min="13314" max="13318" width="12.7109375" style="91" customWidth="1"/>
    <col min="13319" max="13319" width="3.5703125" style="91" customWidth="1"/>
    <col min="13320" max="13322" width="12.7109375" style="91" customWidth="1"/>
    <col min="13323" max="13323" width="2.42578125" style="91" customWidth="1"/>
    <col min="13324" max="13326" width="12.7109375" style="91" customWidth="1"/>
    <col min="13327" max="13327" width="0" style="91" hidden="1" customWidth="1"/>
    <col min="13328" max="13569" width="9.140625" style="91"/>
    <col min="13570" max="13574" width="12.7109375" style="91" customWidth="1"/>
    <col min="13575" max="13575" width="3.5703125" style="91" customWidth="1"/>
    <col min="13576" max="13578" width="12.7109375" style="91" customWidth="1"/>
    <col min="13579" max="13579" width="2.42578125" style="91" customWidth="1"/>
    <col min="13580" max="13582" width="12.7109375" style="91" customWidth="1"/>
    <col min="13583" max="13583" width="0" style="91" hidden="1" customWidth="1"/>
    <col min="13584" max="13825" width="9.140625" style="91"/>
    <col min="13826" max="13830" width="12.7109375" style="91" customWidth="1"/>
    <col min="13831" max="13831" width="3.5703125" style="91" customWidth="1"/>
    <col min="13832" max="13834" width="12.7109375" style="91" customWidth="1"/>
    <col min="13835" max="13835" width="2.42578125" style="91" customWidth="1"/>
    <col min="13836" max="13838" width="12.7109375" style="91" customWidth="1"/>
    <col min="13839" max="13839" width="0" style="91" hidden="1" customWidth="1"/>
    <col min="13840" max="14081" width="9.140625" style="91"/>
    <col min="14082" max="14086" width="12.7109375" style="91" customWidth="1"/>
    <col min="14087" max="14087" width="3.5703125" style="91" customWidth="1"/>
    <col min="14088" max="14090" width="12.7109375" style="91" customWidth="1"/>
    <col min="14091" max="14091" width="2.42578125" style="91" customWidth="1"/>
    <col min="14092" max="14094" width="12.7109375" style="91" customWidth="1"/>
    <col min="14095" max="14095" width="0" style="91" hidden="1" customWidth="1"/>
    <col min="14096" max="14337" width="9.140625" style="91"/>
    <col min="14338" max="14342" width="12.7109375" style="91" customWidth="1"/>
    <col min="14343" max="14343" width="3.5703125" style="91" customWidth="1"/>
    <col min="14344" max="14346" width="12.7109375" style="91" customWidth="1"/>
    <col min="14347" max="14347" width="2.42578125" style="91" customWidth="1"/>
    <col min="14348" max="14350" width="12.7109375" style="91" customWidth="1"/>
    <col min="14351" max="14351" width="0" style="91" hidden="1" customWidth="1"/>
    <col min="14352" max="14593" width="9.140625" style="91"/>
    <col min="14594" max="14598" width="12.7109375" style="91" customWidth="1"/>
    <col min="14599" max="14599" width="3.5703125" style="91" customWidth="1"/>
    <col min="14600" max="14602" width="12.7109375" style="91" customWidth="1"/>
    <col min="14603" max="14603" width="2.42578125" style="91" customWidth="1"/>
    <col min="14604" max="14606" width="12.7109375" style="91" customWidth="1"/>
    <col min="14607" max="14607" width="0" style="91" hidden="1" customWidth="1"/>
    <col min="14608" max="14849" width="9.140625" style="91"/>
    <col min="14850" max="14854" width="12.7109375" style="91" customWidth="1"/>
    <col min="14855" max="14855" width="3.5703125" style="91" customWidth="1"/>
    <col min="14856" max="14858" width="12.7109375" style="91" customWidth="1"/>
    <col min="14859" max="14859" width="2.42578125" style="91" customWidth="1"/>
    <col min="14860" max="14862" width="12.7109375" style="91" customWidth="1"/>
    <col min="14863" max="14863" width="0" style="91" hidden="1" customWidth="1"/>
    <col min="14864" max="15105" width="9.140625" style="91"/>
    <col min="15106" max="15110" width="12.7109375" style="91" customWidth="1"/>
    <col min="15111" max="15111" width="3.5703125" style="91" customWidth="1"/>
    <col min="15112" max="15114" width="12.7109375" style="91" customWidth="1"/>
    <col min="15115" max="15115" width="2.42578125" style="91" customWidth="1"/>
    <col min="15116" max="15118" width="12.7109375" style="91" customWidth="1"/>
    <col min="15119" max="15119" width="0" style="91" hidden="1" customWidth="1"/>
    <col min="15120" max="15361" width="9.140625" style="91"/>
    <col min="15362" max="15366" width="12.7109375" style="91" customWidth="1"/>
    <col min="15367" max="15367" width="3.5703125" style="91" customWidth="1"/>
    <col min="15368" max="15370" width="12.7109375" style="91" customWidth="1"/>
    <col min="15371" max="15371" width="2.42578125" style="91" customWidth="1"/>
    <col min="15372" max="15374" width="12.7109375" style="91" customWidth="1"/>
    <col min="15375" max="15375" width="0" style="91" hidden="1" customWidth="1"/>
    <col min="15376" max="15617" width="9.140625" style="91"/>
    <col min="15618" max="15622" width="12.7109375" style="91" customWidth="1"/>
    <col min="15623" max="15623" width="3.5703125" style="91" customWidth="1"/>
    <col min="15624" max="15626" width="12.7109375" style="91" customWidth="1"/>
    <col min="15627" max="15627" width="2.42578125" style="91" customWidth="1"/>
    <col min="15628" max="15630" width="12.7109375" style="91" customWidth="1"/>
    <col min="15631" max="15631" width="0" style="91" hidden="1" customWidth="1"/>
    <col min="15632" max="15873" width="9.140625" style="91"/>
    <col min="15874" max="15878" width="12.7109375" style="91" customWidth="1"/>
    <col min="15879" max="15879" width="3.5703125" style="91" customWidth="1"/>
    <col min="15880" max="15882" width="12.7109375" style="91" customWidth="1"/>
    <col min="15883" max="15883" width="2.42578125" style="91" customWidth="1"/>
    <col min="15884" max="15886" width="12.7109375" style="91" customWidth="1"/>
    <col min="15887" max="15887" width="0" style="91" hidden="1" customWidth="1"/>
    <col min="15888" max="16129" width="9.140625" style="91"/>
    <col min="16130" max="16134" width="12.7109375" style="91" customWidth="1"/>
    <col min="16135" max="16135" width="3.5703125" style="91" customWidth="1"/>
    <col min="16136" max="16138" width="12.7109375" style="91" customWidth="1"/>
    <col min="16139" max="16139" width="2.42578125" style="91" customWidth="1"/>
    <col min="16140" max="16142" width="12.7109375" style="91" customWidth="1"/>
    <col min="16143" max="16143" width="0" style="91" hidden="1" customWidth="1"/>
    <col min="16144" max="16384" width="9.140625" style="91"/>
  </cols>
  <sheetData>
    <row r="1" spans="1:28" ht="23.25" customHeight="1" x14ac:dyDescent="0.2">
      <c r="B1" s="99" t="s">
        <v>73</v>
      </c>
      <c r="L1" s="11"/>
      <c r="M1" s="11"/>
      <c r="N1" s="11"/>
    </row>
    <row r="2" spans="1:28" x14ac:dyDescent="0.2">
      <c r="H2" s="136" t="s">
        <v>26</v>
      </c>
      <c r="I2" s="136"/>
      <c r="J2" s="136"/>
      <c r="L2" s="136"/>
      <c r="M2" s="136"/>
      <c r="N2" s="136"/>
    </row>
    <row r="3" spans="1:28" x14ac:dyDescent="0.2">
      <c r="B3" s="136" t="s">
        <v>27</v>
      </c>
      <c r="C3" s="136"/>
      <c r="D3" s="136"/>
      <c r="E3" s="100"/>
      <c r="F3" s="100"/>
      <c r="H3" s="136" t="s">
        <v>28</v>
      </c>
      <c r="I3" s="136"/>
      <c r="J3" s="136"/>
      <c r="L3" s="136"/>
      <c r="M3" s="136"/>
      <c r="N3" s="136"/>
    </row>
    <row r="4" spans="1:28" s="93" customFormat="1" x14ac:dyDescent="0.2">
      <c r="A4" s="92"/>
      <c r="B4" s="93" t="s">
        <v>29</v>
      </c>
      <c r="C4" s="93" t="s">
        <v>30</v>
      </c>
      <c r="D4" s="93" t="s">
        <v>31</v>
      </c>
      <c r="E4" s="11"/>
      <c r="F4" s="11"/>
      <c r="H4" s="93" t="s">
        <v>32</v>
      </c>
      <c r="I4" s="93" t="s">
        <v>2</v>
      </c>
      <c r="J4" s="93" t="s">
        <v>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x14ac:dyDescent="0.2">
      <c r="B5" s="94">
        <v>0.02</v>
      </c>
      <c r="C5" s="94"/>
      <c r="D5" s="94">
        <v>0.02</v>
      </c>
      <c r="E5" s="11"/>
      <c r="F5" s="11"/>
      <c r="G5" s="95"/>
      <c r="H5" s="94">
        <v>0.02</v>
      </c>
      <c r="I5" s="94">
        <v>0.02</v>
      </c>
      <c r="J5" s="94">
        <v>0.02</v>
      </c>
      <c r="K5" s="9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">
      <c r="A6" s="96">
        <v>41214</v>
      </c>
      <c r="B6" s="95">
        <v>3.0655000000000001</v>
      </c>
      <c r="C6" s="95">
        <f t="shared" ref="C6:C16" si="0">D6-B6</f>
        <v>1.0850000000000009</v>
      </c>
      <c r="D6" s="95">
        <v>4.150500000000001</v>
      </c>
      <c r="E6" s="11"/>
      <c r="F6" s="11"/>
      <c r="G6" s="95"/>
      <c r="H6" s="95">
        <v>35.247</v>
      </c>
      <c r="I6" s="95">
        <v>37.851761000000003</v>
      </c>
      <c r="J6" s="95">
        <v>32.712445000000002</v>
      </c>
      <c r="K6" s="9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96">
        <v>41244</v>
      </c>
      <c r="B7" s="95">
        <v>3.325166666666667</v>
      </c>
      <c r="C7" s="95">
        <f t="shared" si="0"/>
        <v>2.3650000000000002</v>
      </c>
      <c r="D7" s="95">
        <v>5.6901666666666673</v>
      </c>
      <c r="E7" s="11"/>
      <c r="F7" s="11"/>
      <c r="G7" s="95"/>
      <c r="H7" s="95">
        <v>51.514000000000003</v>
      </c>
      <c r="I7" s="95">
        <v>60.380267000000003</v>
      </c>
      <c r="J7" s="95">
        <v>44.212817999999999</v>
      </c>
      <c r="K7" s="9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x14ac:dyDescent="0.2">
      <c r="A8" s="96">
        <v>41275</v>
      </c>
      <c r="B8" s="95">
        <v>3.6466666666666665</v>
      </c>
      <c r="C8" s="95">
        <f t="shared" si="0"/>
        <v>4.5869999999999997</v>
      </c>
      <c r="D8" s="95">
        <v>8.2336666666666662</v>
      </c>
      <c r="E8" s="11"/>
      <c r="F8" s="11"/>
      <c r="G8" s="95"/>
      <c r="H8" s="95">
        <v>81.459400000000002</v>
      </c>
      <c r="I8" s="95">
        <v>98.765978000000004</v>
      </c>
      <c r="J8" s="95">
        <v>64.521249999999995</v>
      </c>
      <c r="K8" s="9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">
      <c r="A9" s="96">
        <v>41306</v>
      </c>
      <c r="B9" s="95">
        <v>3.5318333333333332</v>
      </c>
      <c r="C9" s="95">
        <f t="shared" si="0"/>
        <v>3.4160000000000004</v>
      </c>
      <c r="D9" s="95">
        <v>6.9478333333333335</v>
      </c>
      <c r="E9" s="11"/>
      <c r="F9" s="11"/>
      <c r="G9" s="95"/>
      <c r="H9" s="95">
        <v>56.956299999999999</v>
      </c>
      <c r="I9" s="95">
        <v>61.298968000000002</v>
      </c>
      <c r="J9" s="95">
        <v>53.010112999999997</v>
      </c>
      <c r="K9" s="9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x14ac:dyDescent="0.2">
      <c r="A10" s="96">
        <v>41334</v>
      </c>
      <c r="B10" s="95">
        <v>3.3983333333333334</v>
      </c>
      <c r="C10" s="95">
        <f t="shared" si="0"/>
        <v>1.1369999999999996</v>
      </c>
      <c r="D10" s="95">
        <v>4.535333333333333</v>
      </c>
      <c r="E10" s="11"/>
      <c r="F10" s="11"/>
      <c r="G10" s="95"/>
      <c r="H10" s="95">
        <v>37.128999999999998</v>
      </c>
      <c r="I10" s="95">
        <v>40.724879999999999</v>
      </c>
      <c r="J10" s="95">
        <v>34.166150999999999</v>
      </c>
      <c r="K10" s="9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">
      <c r="A11" s="96">
        <v>41365</v>
      </c>
      <c r="B11" s="95">
        <v>3.2653333333333334</v>
      </c>
      <c r="C11" s="95">
        <f t="shared" si="0"/>
        <v>0.37000000000000011</v>
      </c>
      <c r="D11" s="95">
        <v>3.6353333333333335</v>
      </c>
      <c r="E11" s="11"/>
      <c r="F11" s="11"/>
      <c r="G11" s="95"/>
      <c r="H11" s="95">
        <v>31.141200000000001</v>
      </c>
      <c r="I11" s="95">
        <v>33.83625</v>
      </c>
      <c r="J11" s="95">
        <v>28.562961000000001</v>
      </c>
      <c r="K11" s="9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x14ac:dyDescent="0.2">
      <c r="A12" s="96">
        <v>41395</v>
      </c>
      <c r="B12" s="95">
        <v>3.4073333333333329</v>
      </c>
      <c r="C12" s="95">
        <f t="shared" si="0"/>
        <v>0.38600000000000012</v>
      </c>
      <c r="D12" s="95">
        <v>3.793333333333333</v>
      </c>
      <c r="E12" s="11"/>
      <c r="F12" s="11"/>
      <c r="G12" s="95"/>
      <c r="H12" s="95">
        <v>31.8277</v>
      </c>
      <c r="I12" s="95">
        <v>34.651466999999997</v>
      </c>
      <c r="J12" s="95">
        <v>29.061329000000001</v>
      </c>
      <c r="K12" s="9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">
      <c r="A13" s="96">
        <v>41426</v>
      </c>
      <c r="B13" s="95">
        <v>3.5541666666666663</v>
      </c>
      <c r="C13" s="95">
        <f t="shared" si="0"/>
        <v>0.39000000000000012</v>
      </c>
      <c r="D13" s="95">
        <v>3.9441666666666664</v>
      </c>
      <c r="E13" s="11"/>
      <c r="F13" s="11"/>
      <c r="G13" s="95"/>
      <c r="H13" s="95">
        <v>36.137900000000002</v>
      </c>
      <c r="I13" s="95">
        <v>44.410156000000001</v>
      </c>
      <c r="J13" s="95">
        <v>29.521850000000001</v>
      </c>
      <c r="K13" s="9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x14ac:dyDescent="0.2">
      <c r="A14" s="96">
        <v>41456</v>
      </c>
      <c r="B14" s="95">
        <v>3.7011666666666665</v>
      </c>
      <c r="C14" s="95">
        <f t="shared" si="0"/>
        <v>0.39999999999999947</v>
      </c>
      <c r="D14" s="95">
        <v>4.101166666666666</v>
      </c>
      <c r="E14" s="11"/>
      <c r="F14" s="11"/>
      <c r="G14" s="95"/>
      <c r="H14" s="95">
        <v>47.484699999999997</v>
      </c>
      <c r="I14" s="95">
        <v>63.41019</v>
      </c>
      <c r="J14" s="95">
        <v>31.900372000000001</v>
      </c>
      <c r="K14" s="9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">
      <c r="A15" s="96">
        <v>41487</v>
      </c>
      <c r="B15" s="95">
        <v>3.5861666666666663</v>
      </c>
      <c r="C15" s="95">
        <f t="shared" si="0"/>
        <v>0.41000000000000014</v>
      </c>
      <c r="D15" s="95">
        <v>3.9961666666666664</v>
      </c>
      <c r="E15" s="11"/>
      <c r="F15" s="11"/>
      <c r="G15" s="95"/>
      <c r="H15" s="95">
        <v>38.045900000000003</v>
      </c>
      <c r="I15" s="95">
        <v>46.116590000000002</v>
      </c>
      <c r="J15" s="95">
        <v>30.796734000000001</v>
      </c>
      <c r="K15" s="9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x14ac:dyDescent="0.2">
      <c r="A16" s="96">
        <v>41518</v>
      </c>
      <c r="B16" s="95">
        <v>3.4628333333333332</v>
      </c>
      <c r="C16" s="95">
        <f t="shared" si="0"/>
        <v>0.4049999999999998</v>
      </c>
      <c r="D16" s="95">
        <v>3.867833333333333</v>
      </c>
      <c r="E16" s="11"/>
      <c r="F16" s="11"/>
      <c r="G16" s="95"/>
      <c r="H16" s="95">
        <v>32.908900000000003</v>
      </c>
      <c r="I16" s="95">
        <v>35.907797000000002</v>
      </c>
      <c r="J16" s="95">
        <v>30.03276</v>
      </c>
      <c r="K16" s="9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">
      <c r="A17" s="96">
        <v>41548</v>
      </c>
      <c r="B17" s="95">
        <v>3.4778333333333338</v>
      </c>
      <c r="C17" s="95">
        <f t="shared" ref="C17:C69" si="1">D17-B17</f>
        <v>0.4049999999999998</v>
      </c>
      <c r="D17" s="95">
        <v>3.8828333333333336</v>
      </c>
      <c r="E17" s="11"/>
      <c r="F17" s="11"/>
      <c r="G17" s="95"/>
      <c r="H17" s="95">
        <v>33.082000000000001</v>
      </c>
      <c r="I17" s="95">
        <v>36.014319999999998</v>
      </c>
      <c r="J17" s="95">
        <v>30.170611000000001</v>
      </c>
      <c r="K17" s="9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">
      <c r="A18" s="96">
        <v>41579</v>
      </c>
      <c r="B18" s="95">
        <v>3.657</v>
      </c>
      <c r="C18" s="95">
        <f t="shared" si="1"/>
        <v>0.51799999999999979</v>
      </c>
      <c r="D18" s="95">
        <v>4.1749999999999998</v>
      </c>
      <c r="E18" s="11"/>
      <c r="F18" s="11"/>
      <c r="G18" s="95"/>
      <c r="H18" s="95">
        <v>35.572400000000002</v>
      </c>
      <c r="I18" s="95">
        <v>38.340891999999997</v>
      </c>
      <c r="J18" s="95">
        <v>33.024504999999998</v>
      </c>
      <c r="K18" s="9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">
      <c r="A19" s="96">
        <v>41609</v>
      </c>
      <c r="B19" s="95">
        <v>3.8819999999999997</v>
      </c>
      <c r="C19" s="95">
        <f t="shared" si="1"/>
        <v>2.6210000000000004</v>
      </c>
      <c r="D19" s="95">
        <v>6.5030000000000001</v>
      </c>
      <c r="E19" s="11"/>
      <c r="F19" s="11"/>
      <c r="G19" s="95"/>
      <c r="H19" s="95">
        <v>58.717300000000002</v>
      </c>
      <c r="I19" s="95">
        <v>68.280085</v>
      </c>
      <c r="J19" s="95">
        <v>50.129846000000001</v>
      </c>
      <c r="K19" s="9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x14ac:dyDescent="0.2">
      <c r="A20" s="96">
        <v>41640</v>
      </c>
      <c r="B20" s="95">
        <v>4.1839999999999993</v>
      </c>
      <c r="C20" s="95">
        <f t="shared" si="1"/>
        <v>4.9550000000000001</v>
      </c>
      <c r="D20" s="95">
        <v>9.1389999999999993</v>
      </c>
      <c r="E20" s="11"/>
      <c r="F20" s="11"/>
      <c r="G20" s="95"/>
      <c r="H20" s="95">
        <v>87.803799999999995</v>
      </c>
      <c r="I20" s="95">
        <v>104.67524400000001</v>
      </c>
      <c r="J20" s="95">
        <v>71.291595000000001</v>
      </c>
      <c r="K20" s="9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">
      <c r="A21" s="96">
        <v>41671</v>
      </c>
      <c r="B21" s="95">
        <v>4.1758333333333333</v>
      </c>
      <c r="C21" s="95">
        <f t="shared" si="1"/>
        <v>4.1149999999999984</v>
      </c>
      <c r="D21" s="95">
        <v>8.2908333333333317</v>
      </c>
      <c r="E21" s="11"/>
      <c r="F21" s="11"/>
      <c r="G21" s="95"/>
      <c r="H21" s="95">
        <v>66.980199999999996</v>
      </c>
      <c r="I21" s="95">
        <v>71.779531000000006</v>
      </c>
      <c r="J21" s="95">
        <v>62.616987999999999</v>
      </c>
      <c r="K21" s="9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x14ac:dyDescent="0.2">
      <c r="A22" s="96">
        <v>41699</v>
      </c>
      <c r="B22" s="95">
        <v>4.0208333333333339</v>
      </c>
      <c r="C22" s="95">
        <f t="shared" si="1"/>
        <v>0.91500000000000004</v>
      </c>
      <c r="D22" s="95">
        <v>4.935833333333334</v>
      </c>
      <c r="E22" s="11"/>
      <c r="F22" s="11"/>
      <c r="G22" s="95"/>
      <c r="H22" s="95">
        <v>39.539200000000001</v>
      </c>
      <c r="I22" s="95">
        <v>43.191457999999997</v>
      </c>
      <c r="J22" s="95">
        <v>36.532549000000003</v>
      </c>
      <c r="K22" s="9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2">
      <c r="A23" s="96">
        <v>41730</v>
      </c>
      <c r="B23" s="95">
        <v>3.8283333333333331</v>
      </c>
      <c r="C23" s="95">
        <f t="shared" si="1"/>
        <v>0.28600000000000048</v>
      </c>
      <c r="D23" s="95">
        <v>4.1143333333333336</v>
      </c>
      <c r="E23" s="11"/>
      <c r="F23" s="11"/>
      <c r="G23" s="95"/>
      <c r="H23" s="95">
        <v>34.485500000000002</v>
      </c>
      <c r="I23" s="95">
        <v>37.517811999999999</v>
      </c>
      <c r="J23" s="95">
        <v>31.589075999999999</v>
      </c>
      <c r="K23" s="9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x14ac:dyDescent="0.2">
      <c r="A24" s="96">
        <v>41760</v>
      </c>
      <c r="B24" s="95">
        <v>3.9586666666666668</v>
      </c>
      <c r="C24" s="95">
        <f t="shared" si="1"/>
        <v>0.29899999999999949</v>
      </c>
      <c r="D24" s="95">
        <v>4.2576666666666663</v>
      </c>
      <c r="E24" s="11"/>
      <c r="F24" s="11"/>
      <c r="G24" s="95"/>
      <c r="H24" s="95">
        <v>34.952599999999997</v>
      </c>
      <c r="I24" s="95">
        <v>38.381363</v>
      </c>
      <c r="J24" s="95">
        <v>31.873698000000001</v>
      </c>
      <c r="K24" s="9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">
      <c r="A25" s="96">
        <v>41791</v>
      </c>
      <c r="B25" s="95">
        <v>4.0196666666666667</v>
      </c>
      <c r="C25" s="95">
        <f t="shared" si="1"/>
        <v>0.3019999999999996</v>
      </c>
      <c r="D25" s="95">
        <v>4.3216666666666663</v>
      </c>
      <c r="E25" s="11"/>
      <c r="F25" s="11"/>
      <c r="G25" s="95"/>
      <c r="H25" s="95">
        <v>39.790900000000001</v>
      </c>
      <c r="I25" s="95">
        <v>48.428125000000001</v>
      </c>
      <c r="J25" s="95">
        <v>32.233801999999997</v>
      </c>
      <c r="K25" s="9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x14ac:dyDescent="0.2">
      <c r="A26" s="96">
        <v>41821</v>
      </c>
      <c r="B26" s="95">
        <v>4.1128333333333336</v>
      </c>
      <c r="C26" s="95">
        <f t="shared" si="1"/>
        <v>0.30999999999999961</v>
      </c>
      <c r="D26" s="95">
        <v>4.4228333333333332</v>
      </c>
      <c r="E26" s="11"/>
      <c r="F26" s="11"/>
      <c r="G26" s="95"/>
      <c r="H26" s="95">
        <v>51.622500000000002</v>
      </c>
      <c r="I26" s="95">
        <v>69.345162999999999</v>
      </c>
      <c r="J26" s="95">
        <v>34.277659</v>
      </c>
      <c r="K26" s="9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x14ac:dyDescent="0.2">
      <c r="A27" s="96">
        <v>41852</v>
      </c>
      <c r="B27" s="95">
        <v>4.1223333333333336</v>
      </c>
      <c r="C27" s="95">
        <f t="shared" si="1"/>
        <v>0.31699999999999928</v>
      </c>
      <c r="D27" s="95">
        <v>4.4393333333333329</v>
      </c>
      <c r="E27" s="11"/>
      <c r="F27" s="11"/>
      <c r="G27" s="95"/>
      <c r="H27" s="95">
        <v>41.218299999999999</v>
      </c>
      <c r="I27" s="95">
        <v>50.211010999999999</v>
      </c>
      <c r="J27" s="95">
        <v>33.813136999999998</v>
      </c>
      <c r="K27" s="9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x14ac:dyDescent="0.2">
      <c r="A28" s="96">
        <v>41883</v>
      </c>
      <c r="B28" s="95">
        <v>3.9991133333333337</v>
      </c>
      <c r="C28" s="95">
        <f t="shared" si="1"/>
        <v>0.31299999999999972</v>
      </c>
      <c r="D28" s="95">
        <v>4.3121133333333335</v>
      </c>
      <c r="E28" s="11"/>
      <c r="F28" s="11"/>
      <c r="G28" s="95"/>
      <c r="H28" s="95">
        <v>36.139600000000002</v>
      </c>
      <c r="I28" s="95">
        <v>39.246136</v>
      </c>
      <c r="J28" s="95">
        <v>33.080461</v>
      </c>
      <c r="K28" s="9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x14ac:dyDescent="0.2">
      <c r="A29" s="96">
        <v>41913</v>
      </c>
      <c r="B29" s="95">
        <v>3.8585533333333335</v>
      </c>
      <c r="C29" s="95">
        <f t="shared" si="1"/>
        <v>0.31300000000000017</v>
      </c>
      <c r="D29" s="95">
        <v>4.1715533333333337</v>
      </c>
      <c r="E29" s="11"/>
      <c r="F29" s="11"/>
      <c r="G29" s="95"/>
      <c r="H29" s="95">
        <v>35.228299999999997</v>
      </c>
      <c r="I29" s="95">
        <v>38.197989</v>
      </c>
      <c r="J29" s="95">
        <v>32.278750000000002</v>
      </c>
      <c r="K29" s="9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x14ac:dyDescent="0.2">
      <c r="A30" s="96">
        <v>41944</v>
      </c>
      <c r="B30" s="95">
        <v>4.0461066666666667</v>
      </c>
      <c r="C30" s="95">
        <f t="shared" si="1"/>
        <v>0.4449999999999994</v>
      </c>
      <c r="D30" s="95">
        <v>4.4911066666666661</v>
      </c>
      <c r="E30" s="11"/>
      <c r="F30" s="11"/>
      <c r="G30" s="95"/>
      <c r="H30" s="95">
        <v>38.218899999999998</v>
      </c>
      <c r="I30" s="95">
        <v>41.378250000000001</v>
      </c>
      <c r="J30" s="95">
        <v>35.493675000000003</v>
      </c>
      <c r="K30" s="95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x14ac:dyDescent="0.2">
      <c r="A31" s="96">
        <v>41974</v>
      </c>
      <c r="B31" s="95">
        <v>4.2717866666666664</v>
      </c>
      <c r="C31" s="95">
        <f t="shared" si="1"/>
        <v>2.2509999999999994</v>
      </c>
      <c r="D31" s="95">
        <v>6.5227866666666658</v>
      </c>
      <c r="E31" s="11"/>
      <c r="F31" s="11"/>
      <c r="G31" s="95"/>
      <c r="H31" s="95">
        <v>60.670400000000001</v>
      </c>
      <c r="I31" s="95">
        <v>71.054157000000004</v>
      </c>
      <c r="J31" s="95">
        <v>50.507525999999999</v>
      </c>
      <c r="K31" s="95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x14ac:dyDescent="0.2">
      <c r="A32" s="96">
        <v>42005</v>
      </c>
      <c r="B32" s="95">
        <v>4.5734133333333338</v>
      </c>
      <c r="C32" s="95">
        <f t="shared" si="1"/>
        <v>4.2549999999999999</v>
      </c>
      <c r="D32" s="95">
        <v>8.8284133333333337</v>
      </c>
      <c r="E32" s="11"/>
      <c r="F32" s="11"/>
      <c r="G32" s="95"/>
      <c r="H32" s="95">
        <v>86.779700000000005</v>
      </c>
      <c r="I32" s="95">
        <v>105.73232899999999</v>
      </c>
      <c r="J32" s="95">
        <v>69.761122</v>
      </c>
      <c r="K32" s="95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x14ac:dyDescent="0.2">
      <c r="A33" s="96">
        <v>42036</v>
      </c>
      <c r="B33" s="95">
        <v>4.5617600000000005</v>
      </c>
      <c r="C33" s="95">
        <f t="shared" si="1"/>
        <v>3.5340000000000016</v>
      </c>
      <c r="D33" s="95">
        <v>8.0957600000000021</v>
      </c>
      <c r="E33" s="11"/>
      <c r="F33" s="11"/>
      <c r="G33" s="95"/>
      <c r="H33" s="95">
        <v>66.775700000000001</v>
      </c>
      <c r="I33" s="95">
        <v>72.246061999999995</v>
      </c>
      <c r="J33" s="95">
        <v>61.801817999999997</v>
      </c>
      <c r="K33" s="9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x14ac:dyDescent="0.2">
      <c r="A34" s="96">
        <v>42064</v>
      </c>
      <c r="B34" s="95">
        <v>4.360733333333334</v>
      </c>
      <c r="C34" s="95">
        <f t="shared" si="1"/>
        <v>0.78599999999999959</v>
      </c>
      <c r="D34" s="95">
        <v>5.1467333333333336</v>
      </c>
      <c r="E34" s="11"/>
      <c r="F34" s="11"/>
      <c r="G34" s="95"/>
      <c r="H34" s="95">
        <v>42.474200000000003</v>
      </c>
      <c r="I34" s="95">
        <v>46.644829000000001</v>
      </c>
      <c r="J34" s="95">
        <v>38.729565999999998</v>
      </c>
      <c r="K34" s="9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">
      <c r="A35" s="96">
        <v>42095</v>
      </c>
      <c r="B35" s="95">
        <v>4.1118266666666665</v>
      </c>
      <c r="C35" s="95">
        <f t="shared" si="1"/>
        <v>0.27800000000000047</v>
      </c>
      <c r="D35" s="95">
        <v>4.389826666666667</v>
      </c>
      <c r="E35" s="11"/>
      <c r="F35" s="11"/>
      <c r="G35" s="95"/>
      <c r="H35" s="95">
        <v>37.456400000000002</v>
      </c>
      <c r="I35" s="95">
        <v>41.120851999999999</v>
      </c>
      <c r="J35" s="95">
        <v>33.950679000000001</v>
      </c>
      <c r="K35" s="9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x14ac:dyDescent="0.2">
      <c r="A36" s="96">
        <v>42125</v>
      </c>
      <c r="B36" s="95">
        <v>4.2882800000000003</v>
      </c>
      <c r="C36" s="95">
        <f t="shared" si="1"/>
        <v>0.29000000000000004</v>
      </c>
      <c r="D36" s="95">
        <v>4.5782800000000003</v>
      </c>
      <c r="E36" s="11"/>
      <c r="F36" s="11"/>
      <c r="G36" s="95"/>
      <c r="H36" s="95">
        <v>38.108499999999999</v>
      </c>
      <c r="I36" s="95">
        <v>42.553125000000001</v>
      </c>
      <c r="J36" s="95">
        <v>34.449117000000001</v>
      </c>
      <c r="K36" s="9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x14ac:dyDescent="0.2">
      <c r="A37" s="96">
        <v>42156</v>
      </c>
      <c r="B37" s="95">
        <v>4.3653466666666665</v>
      </c>
      <c r="C37" s="95">
        <f t="shared" si="1"/>
        <v>0.29299999999999926</v>
      </c>
      <c r="D37" s="95">
        <v>4.6583466666666657</v>
      </c>
      <c r="E37" s="11"/>
      <c r="F37" s="11"/>
      <c r="G37" s="95"/>
      <c r="H37" s="95">
        <v>43.770800000000001</v>
      </c>
      <c r="I37" s="95">
        <v>53.077300999999999</v>
      </c>
      <c r="J37" s="95">
        <v>34.866494000000003</v>
      </c>
      <c r="K37" s="95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x14ac:dyDescent="0.2">
      <c r="A38" s="96">
        <v>42186</v>
      </c>
      <c r="B38" s="95">
        <v>4.4824666666666673</v>
      </c>
      <c r="C38" s="95">
        <f t="shared" si="1"/>
        <v>0.30099999999999927</v>
      </c>
      <c r="D38" s="95">
        <v>4.7834666666666665</v>
      </c>
      <c r="E38" s="11"/>
      <c r="F38" s="11"/>
      <c r="G38" s="95"/>
      <c r="H38" s="95">
        <v>52.404000000000003</v>
      </c>
      <c r="I38" s="95">
        <v>68.127933999999996</v>
      </c>
      <c r="J38" s="95">
        <v>37.016382</v>
      </c>
      <c r="K38" s="9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x14ac:dyDescent="0.2">
      <c r="A39" s="96">
        <v>42217</v>
      </c>
      <c r="B39" s="95">
        <v>4.4899400000000007</v>
      </c>
      <c r="C39" s="95">
        <f t="shared" si="1"/>
        <v>0.30800000000000072</v>
      </c>
      <c r="D39" s="95">
        <v>4.7979400000000014</v>
      </c>
      <c r="E39" s="11"/>
      <c r="F39" s="11"/>
      <c r="G39" s="95"/>
      <c r="H39" s="95">
        <v>43.474299999999999</v>
      </c>
      <c r="I39" s="95">
        <v>52.105922</v>
      </c>
      <c r="J39" s="95">
        <v>36.366714999999999</v>
      </c>
      <c r="K39" s="95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x14ac:dyDescent="0.2">
      <c r="A40" s="96">
        <v>42248</v>
      </c>
      <c r="B40" s="95">
        <v>4.3456600000000005</v>
      </c>
      <c r="C40" s="95">
        <f t="shared" si="1"/>
        <v>0.30400000000000027</v>
      </c>
      <c r="D40" s="95">
        <v>4.6496600000000008</v>
      </c>
      <c r="E40" s="11"/>
      <c r="F40" s="11"/>
      <c r="G40" s="95"/>
      <c r="H40" s="95">
        <v>38.778199999999998</v>
      </c>
      <c r="I40" s="95">
        <v>42.023125</v>
      </c>
      <c r="J40" s="95">
        <v>35.588124999999998</v>
      </c>
      <c r="K40" s="9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x14ac:dyDescent="0.2">
      <c r="A41" s="96">
        <v>42278</v>
      </c>
      <c r="B41" s="95">
        <v>4.1516933333333332</v>
      </c>
      <c r="C41" s="95">
        <f t="shared" si="1"/>
        <v>0.30400000000000027</v>
      </c>
      <c r="D41" s="95">
        <v>4.4556933333333335</v>
      </c>
      <c r="E41" s="11"/>
      <c r="F41" s="11"/>
      <c r="G41" s="95"/>
      <c r="H41" s="95">
        <v>37.4788</v>
      </c>
      <c r="I41" s="95">
        <v>40.594374999999999</v>
      </c>
      <c r="J41" s="95">
        <v>34.474642000000003</v>
      </c>
      <c r="K41" s="95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">
      <c r="A42" s="96">
        <v>42309</v>
      </c>
      <c r="B42" s="95">
        <v>4.3784200000000002</v>
      </c>
      <c r="C42" s="95">
        <f t="shared" si="1"/>
        <v>0.42300000000000004</v>
      </c>
      <c r="D42" s="95">
        <v>4.8014200000000002</v>
      </c>
      <c r="E42" s="11"/>
      <c r="F42" s="11"/>
      <c r="G42" s="95"/>
      <c r="H42" s="95">
        <v>41.435200000000002</v>
      </c>
      <c r="I42" s="95">
        <v>45.245475999999996</v>
      </c>
      <c r="J42" s="95">
        <v>37.974687000000003</v>
      </c>
      <c r="K42" s="95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">
      <c r="A43" s="96">
        <v>42339</v>
      </c>
      <c r="B43" s="95">
        <v>4.6317533333333341</v>
      </c>
      <c r="C43" s="95">
        <f t="shared" si="1"/>
        <v>2.1420000000000003</v>
      </c>
      <c r="D43" s="95">
        <v>6.7737533333333344</v>
      </c>
      <c r="E43" s="11"/>
      <c r="F43" s="11"/>
      <c r="G43" s="95"/>
      <c r="H43" s="95">
        <v>62.043599999999998</v>
      </c>
      <c r="I43" s="95">
        <v>71.645977999999999</v>
      </c>
      <c r="J43" s="95">
        <v>52.645052999999997</v>
      </c>
      <c r="K43" s="95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x14ac:dyDescent="0.2">
      <c r="A44" s="96">
        <v>42370</v>
      </c>
      <c r="B44" s="95">
        <v>4.8310750000000002</v>
      </c>
      <c r="C44" s="95">
        <f t="shared" si="1"/>
        <v>4.0489999999999995</v>
      </c>
      <c r="D44" s="95">
        <v>8.8800749999999997</v>
      </c>
      <c r="E44" s="11"/>
      <c r="F44" s="11"/>
      <c r="G44" s="95"/>
      <c r="H44" s="95">
        <v>87.840599999999995</v>
      </c>
      <c r="I44" s="95">
        <v>108.636904</v>
      </c>
      <c r="J44" s="95">
        <v>70.713750000000005</v>
      </c>
      <c r="K44" s="9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x14ac:dyDescent="0.2">
      <c r="A45" s="96">
        <v>42401</v>
      </c>
      <c r="B45" s="95">
        <v>4.823101666666668</v>
      </c>
      <c r="C45" s="95">
        <f t="shared" si="1"/>
        <v>3.3620000000000001</v>
      </c>
      <c r="D45" s="95">
        <v>8.1851016666666681</v>
      </c>
      <c r="E45" s="11"/>
      <c r="F45" s="11"/>
      <c r="G45" s="95"/>
      <c r="H45" s="95">
        <v>68.084000000000003</v>
      </c>
      <c r="I45" s="95">
        <v>74.097082999999998</v>
      </c>
      <c r="J45" s="95">
        <v>62.470610999999998</v>
      </c>
      <c r="K45" s="9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2">
      <c r="A46" s="96">
        <v>42430</v>
      </c>
      <c r="B46" s="95">
        <v>4.5888866666666672</v>
      </c>
      <c r="C46" s="95">
        <f t="shared" si="1"/>
        <v>0.74699999999999989</v>
      </c>
      <c r="D46" s="95">
        <v>5.3358866666666671</v>
      </c>
      <c r="E46" s="11"/>
      <c r="F46" s="11"/>
      <c r="G46" s="95"/>
      <c r="H46" s="95">
        <v>44.049799999999998</v>
      </c>
      <c r="I46" s="95">
        <v>47.917554000000003</v>
      </c>
      <c r="J46" s="95">
        <v>40.263669999999998</v>
      </c>
      <c r="K46" s="9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x14ac:dyDescent="0.2">
      <c r="A47" s="96">
        <v>42461</v>
      </c>
      <c r="B47" s="95">
        <v>4.3206983333333326</v>
      </c>
      <c r="C47" s="95">
        <f t="shared" si="1"/>
        <v>0.26399999999999935</v>
      </c>
      <c r="D47" s="95">
        <v>4.584698333333332</v>
      </c>
      <c r="E47" s="11"/>
      <c r="F47" s="11"/>
      <c r="G47" s="95"/>
      <c r="H47" s="95">
        <v>39.279299999999999</v>
      </c>
      <c r="I47" s="95">
        <v>43.351190000000003</v>
      </c>
      <c r="J47" s="95">
        <v>35.718071999999999</v>
      </c>
      <c r="K47" s="95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x14ac:dyDescent="0.2">
      <c r="A48" s="96">
        <v>42491</v>
      </c>
      <c r="B48" s="95">
        <v>4.5387066666666671</v>
      </c>
      <c r="C48" s="95">
        <f t="shared" si="1"/>
        <v>0.27499999999999947</v>
      </c>
      <c r="D48" s="95">
        <v>4.8137066666666666</v>
      </c>
      <c r="E48" s="11"/>
      <c r="F48" s="11"/>
      <c r="G48" s="95"/>
      <c r="H48" s="95">
        <v>44.150100000000002</v>
      </c>
      <c r="I48" s="95">
        <v>52.793067999999998</v>
      </c>
      <c r="J48" s="95">
        <v>36.389004999999997</v>
      </c>
      <c r="K48" s="95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x14ac:dyDescent="0.2">
      <c r="A49" s="96">
        <v>42522</v>
      </c>
      <c r="B49" s="95">
        <v>4.6303299999999998</v>
      </c>
      <c r="C49" s="95">
        <f t="shared" si="1"/>
        <v>0.27799999999999958</v>
      </c>
      <c r="D49" s="95">
        <v>4.9083299999999994</v>
      </c>
      <c r="E49" s="11"/>
      <c r="F49" s="11"/>
      <c r="G49" s="95"/>
      <c r="H49" s="95">
        <v>47.2819</v>
      </c>
      <c r="I49" s="95">
        <v>57.827925999999998</v>
      </c>
      <c r="J49" s="95">
        <v>37.194944999999997</v>
      </c>
      <c r="K49" s="95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x14ac:dyDescent="0.2">
      <c r="A50" s="96">
        <v>42552</v>
      </c>
      <c r="B50" s="95">
        <v>4.7688483333333345</v>
      </c>
      <c r="C50" s="95">
        <f t="shared" si="1"/>
        <v>0.28500000000000014</v>
      </c>
      <c r="D50" s="95">
        <v>5.0538483333333346</v>
      </c>
      <c r="E50" s="11"/>
      <c r="F50" s="11"/>
      <c r="G50" s="95"/>
      <c r="H50" s="95">
        <v>55.5274</v>
      </c>
      <c r="I50" s="95">
        <v>75.192261000000002</v>
      </c>
      <c r="J50" s="95">
        <v>39.334116999999999</v>
      </c>
      <c r="K50" s="9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x14ac:dyDescent="0.2">
      <c r="A51" s="96">
        <v>42583</v>
      </c>
      <c r="B51" s="95">
        <v>4.7738750000000003</v>
      </c>
      <c r="C51" s="95">
        <f t="shared" si="1"/>
        <v>0.29199999999999982</v>
      </c>
      <c r="D51" s="95">
        <v>5.0658750000000001</v>
      </c>
      <c r="E51" s="11"/>
      <c r="F51" s="11"/>
      <c r="G51" s="95"/>
      <c r="H51" s="95">
        <v>46.594799999999999</v>
      </c>
      <c r="I51" s="95">
        <v>54.769103000000001</v>
      </c>
      <c r="J51" s="95">
        <v>38.592739000000002</v>
      </c>
      <c r="K51" s="9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x14ac:dyDescent="0.2">
      <c r="A52" s="96">
        <v>42614</v>
      </c>
      <c r="B52" s="95">
        <v>4.5882200000000006</v>
      </c>
      <c r="C52" s="95">
        <f t="shared" si="1"/>
        <v>0.28800000000000026</v>
      </c>
      <c r="D52" s="95">
        <v>4.8762200000000009</v>
      </c>
      <c r="E52" s="11"/>
      <c r="F52" s="11"/>
      <c r="G52" s="95"/>
      <c r="H52" s="95">
        <v>40.780500000000004</v>
      </c>
      <c r="I52" s="95">
        <v>44.052045</v>
      </c>
      <c r="J52" s="95">
        <v>37.564700999999999</v>
      </c>
      <c r="K52" s="9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x14ac:dyDescent="0.2">
      <c r="A53" s="96">
        <v>42644</v>
      </c>
      <c r="B53" s="95">
        <v>4.3450283333333335</v>
      </c>
      <c r="C53" s="95">
        <f t="shared" si="1"/>
        <v>0.2889999999999997</v>
      </c>
      <c r="D53" s="95">
        <v>4.6340283333333332</v>
      </c>
      <c r="E53" s="11"/>
      <c r="F53" s="11"/>
      <c r="G53" s="95"/>
      <c r="H53" s="95">
        <v>39.203200000000002</v>
      </c>
      <c r="I53" s="95">
        <v>42.436934000000001</v>
      </c>
      <c r="J53" s="95">
        <v>36.187866999999997</v>
      </c>
      <c r="K53" s="95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x14ac:dyDescent="0.2">
      <c r="A54" s="96">
        <v>42675</v>
      </c>
      <c r="B54" s="95">
        <v>4.6060466666666677</v>
      </c>
      <c r="C54" s="95">
        <f t="shared" si="1"/>
        <v>0.40299999999999958</v>
      </c>
      <c r="D54" s="95">
        <v>5.0090466666666673</v>
      </c>
      <c r="E54" s="11"/>
      <c r="F54" s="11"/>
      <c r="G54" s="95"/>
      <c r="H54" s="95">
        <v>44.438200000000002</v>
      </c>
      <c r="I54" s="95">
        <v>49.034545000000001</v>
      </c>
      <c r="J54" s="95">
        <v>39.998069999999998</v>
      </c>
      <c r="K54" s="9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x14ac:dyDescent="0.2">
      <c r="A55" s="96">
        <v>42705</v>
      </c>
      <c r="B55" s="95">
        <v>4.8813916666666675</v>
      </c>
      <c r="C55" s="95">
        <f t="shared" si="1"/>
        <v>2.0379999999999994</v>
      </c>
      <c r="D55" s="95">
        <v>6.9193916666666668</v>
      </c>
      <c r="E55" s="11"/>
      <c r="F55" s="11"/>
      <c r="G55" s="95"/>
      <c r="H55" s="95">
        <v>63.615000000000002</v>
      </c>
      <c r="I55" s="95">
        <v>73.939261000000002</v>
      </c>
      <c r="J55" s="95">
        <v>54.344794999999998</v>
      </c>
      <c r="K55" s="9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x14ac:dyDescent="0.2">
      <c r="A56" s="98">
        <v>42736</v>
      </c>
      <c r="B56" s="95">
        <v>5.0645793333333344</v>
      </c>
      <c r="C56" s="95">
        <f t="shared" si="1"/>
        <v>3.8530000000000015</v>
      </c>
      <c r="D56" s="95">
        <v>8.917579333333336</v>
      </c>
      <c r="E56" s="11"/>
      <c r="F56" s="11"/>
      <c r="G56" s="95"/>
      <c r="H56" s="95">
        <v>87.852400000000003</v>
      </c>
      <c r="I56" s="95">
        <v>106.917812</v>
      </c>
      <c r="J56" s="95">
        <v>70.732551000000001</v>
      </c>
      <c r="K56" s="9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x14ac:dyDescent="0.2">
      <c r="A57" s="98">
        <v>42767</v>
      </c>
      <c r="B57" s="95">
        <v>5.0603326666666675</v>
      </c>
      <c r="C57" s="95">
        <f t="shared" si="1"/>
        <v>3.1989999999999998</v>
      </c>
      <c r="D57" s="95">
        <v>8.2593326666666673</v>
      </c>
      <c r="E57" s="11"/>
      <c r="F57" s="11"/>
      <c r="G57" s="95"/>
      <c r="H57" s="95">
        <v>70.225899999999996</v>
      </c>
      <c r="I57" s="95">
        <v>77.221249999999998</v>
      </c>
      <c r="J57" s="95">
        <v>63.866987999999999</v>
      </c>
      <c r="K57" s="95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x14ac:dyDescent="0.2">
      <c r="A58" s="98">
        <v>42795</v>
      </c>
      <c r="B58" s="95">
        <v>4.7910613333333343</v>
      </c>
      <c r="C58" s="95">
        <f t="shared" si="1"/>
        <v>0.7110000000000003</v>
      </c>
      <c r="D58" s="95">
        <v>5.5020613333333346</v>
      </c>
      <c r="E58" s="11"/>
      <c r="F58" s="11"/>
      <c r="G58" s="95"/>
      <c r="H58" s="95">
        <v>46.668199999999999</v>
      </c>
      <c r="I58" s="95">
        <v>51.091113999999997</v>
      </c>
      <c r="J58" s="95">
        <v>42.340291999999998</v>
      </c>
      <c r="K58" s="95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x14ac:dyDescent="0.2">
      <c r="A59" s="98">
        <v>42826</v>
      </c>
      <c r="B59" s="95">
        <v>4.5032633333333338</v>
      </c>
      <c r="C59" s="95">
        <f t="shared" si="1"/>
        <v>0.25</v>
      </c>
      <c r="D59" s="95">
        <v>4.7532633333333338</v>
      </c>
      <c r="E59" s="11"/>
      <c r="F59" s="11"/>
      <c r="G59" s="95"/>
      <c r="H59" s="95">
        <v>41.355499999999999</v>
      </c>
      <c r="I59" s="95">
        <v>46.184437000000003</v>
      </c>
      <c r="J59" s="95">
        <v>37.492750000000001</v>
      </c>
      <c r="K59" s="9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x14ac:dyDescent="0.2">
      <c r="A60" s="98">
        <v>42856</v>
      </c>
      <c r="B60" s="95">
        <v>4.7641346666666671</v>
      </c>
      <c r="C60" s="95">
        <f t="shared" si="1"/>
        <v>0.26099999999999923</v>
      </c>
      <c r="D60" s="95">
        <v>5.0251346666666663</v>
      </c>
      <c r="E60" s="11"/>
      <c r="F60" s="11"/>
      <c r="G60" s="95"/>
      <c r="H60" s="95">
        <v>41.569200000000002</v>
      </c>
      <c r="I60" s="95">
        <v>45.478695000000002</v>
      </c>
      <c r="J60" s="95">
        <v>37.741622</v>
      </c>
      <c r="K60" s="95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x14ac:dyDescent="0.2">
      <c r="A61" s="98">
        <v>42887</v>
      </c>
      <c r="B61" s="95">
        <v>4.870984533333333</v>
      </c>
      <c r="C61" s="95">
        <f t="shared" si="1"/>
        <v>0.26400000000000023</v>
      </c>
      <c r="D61" s="95">
        <v>5.1349845333333333</v>
      </c>
      <c r="E61" s="11"/>
      <c r="F61" s="11"/>
      <c r="G61" s="95"/>
      <c r="H61" s="95">
        <v>45.817599999999999</v>
      </c>
      <c r="I61" s="95">
        <v>54.364885999999998</v>
      </c>
      <c r="J61" s="95">
        <v>37.643613999999999</v>
      </c>
      <c r="K61" s="9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x14ac:dyDescent="0.2">
      <c r="A62" s="98">
        <v>42917</v>
      </c>
      <c r="B62" s="95">
        <v>5.0316326666666678</v>
      </c>
      <c r="C62" s="95">
        <f t="shared" si="1"/>
        <v>0.27099999999999991</v>
      </c>
      <c r="D62" s="95">
        <v>5.3026326666666677</v>
      </c>
      <c r="E62" s="11"/>
      <c r="F62" s="11"/>
      <c r="G62" s="95"/>
      <c r="H62" s="95">
        <v>54.111800000000002</v>
      </c>
      <c r="I62" s="95">
        <v>69.848868999999993</v>
      </c>
      <c r="J62" s="95">
        <v>41.152400999999998</v>
      </c>
      <c r="K62" s="9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x14ac:dyDescent="0.2">
      <c r="A63" s="98">
        <v>42948</v>
      </c>
      <c r="B63" s="95">
        <v>5.0344326666666683</v>
      </c>
      <c r="C63" s="95">
        <f t="shared" si="1"/>
        <v>0.27700000000000014</v>
      </c>
      <c r="D63" s="95">
        <v>5.3114326666666685</v>
      </c>
      <c r="E63" s="11"/>
      <c r="F63" s="11"/>
      <c r="G63" s="95"/>
      <c r="H63" s="95">
        <v>49.990699999999997</v>
      </c>
      <c r="I63" s="95">
        <v>59.460054</v>
      </c>
      <c r="J63" s="95">
        <v>40.721860999999997</v>
      </c>
      <c r="K63" s="95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x14ac:dyDescent="0.2">
      <c r="A64" s="98">
        <v>42979</v>
      </c>
      <c r="B64" s="95">
        <v>4.8048000000000011</v>
      </c>
      <c r="C64" s="95">
        <f t="shared" si="1"/>
        <v>0.27400000000000002</v>
      </c>
      <c r="D64" s="95">
        <v>5.0788000000000011</v>
      </c>
      <c r="E64" s="11"/>
      <c r="F64" s="11"/>
      <c r="G64" s="95"/>
      <c r="H64" s="95">
        <v>42.891800000000003</v>
      </c>
      <c r="I64" s="95">
        <v>46.233809000000001</v>
      </c>
      <c r="J64" s="95">
        <v>39.716847999999999</v>
      </c>
      <c r="K64" s="95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x14ac:dyDescent="0.2">
      <c r="A65" s="98">
        <v>43009</v>
      </c>
      <c r="B65" s="95">
        <v>4.5045000000000002</v>
      </c>
      <c r="C65" s="95">
        <f t="shared" si="1"/>
        <v>0.27400000000000002</v>
      </c>
      <c r="D65" s="95">
        <v>4.7785000000000002</v>
      </c>
      <c r="E65" s="11"/>
      <c r="F65" s="11"/>
      <c r="G65" s="95"/>
      <c r="H65" s="95">
        <v>40.432499999999997</v>
      </c>
      <c r="I65" s="95">
        <v>43.835852000000003</v>
      </c>
      <c r="J65" s="95">
        <v>37.170662999999998</v>
      </c>
      <c r="K65" s="95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x14ac:dyDescent="0.2">
      <c r="A66" s="98">
        <v>43040</v>
      </c>
      <c r="B66" s="95">
        <v>4.8048000000000011</v>
      </c>
      <c r="C66" s="95">
        <f t="shared" si="1"/>
        <v>0.38300000000000001</v>
      </c>
      <c r="D66" s="95">
        <v>5.1878000000000011</v>
      </c>
      <c r="E66" s="11"/>
      <c r="F66" s="11"/>
      <c r="G66" s="95"/>
      <c r="H66" s="95">
        <v>44.486400000000003</v>
      </c>
      <c r="I66" s="95">
        <v>47.768152999999998</v>
      </c>
      <c r="J66" s="95">
        <v>41.306739</v>
      </c>
      <c r="K66" s="95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x14ac:dyDescent="0.2">
      <c r="A67" s="98">
        <v>43070</v>
      </c>
      <c r="B67" s="95">
        <v>5.1051000000000011</v>
      </c>
      <c r="C67" s="95">
        <f t="shared" si="1"/>
        <v>1.9390000000000001</v>
      </c>
      <c r="D67" s="95">
        <v>7.0441000000000011</v>
      </c>
      <c r="E67" s="11"/>
      <c r="F67" s="11"/>
      <c r="G67" s="95"/>
      <c r="H67" s="95">
        <v>63.983499999999999</v>
      </c>
      <c r="I67" s="95">
        <v>74.181904000000003</v>
      </c>
      <c r="J67" s="95">
        <v>55.583503999999998</v>
      </c>
      <c r="K67" s="95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x14ac:dyDescent="0.2">
      <c r="A68" s="98">
        <v>43101</v>
      </c>
      <c r="B68" s="95">
        <v>5.2582530000000016</v>
      </c>
      <c r="C68" s="95">
        <f t="shared" si="1"/>
        <v>3.6660000000000004</v>
      </c>
      <c r="D68" s="95">
        <v>8.924253000000002</v>
      </c>
      <c r="E68" s="11"/>
      <c r="F68" s="11"/>
      <c r="G68" s="95"/>
      <c r="H68" s="95">
        <v>87.861099999999993</v>
      </c>
      <c r="I68" s="95">
        <v>104.652717</v>
      </c>
      <c r="J68" s="95">
        <v>71.427233999999999</v>
      </c>
      <c r="K68" s="95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x14ac:dyDescent="0.2">
      <c r="A69" s="98">
        <v>43132</v>
      </c>
      <c r="B69" s="95">
        <v>5.2582530000000016</v>
      </c>
      <c r="C69" s="95">
        <f t="shared" si="1"/>
        <v>3.0449999999999999</v>
      </c>
      <c r="D69" s="95">
        <v>8.3032530000000015</v>
      </c>
      <c r="E69" s="11"/>
      <c r="F69" s="11"/>
      <c r="G69" s="95"/>
      <c r="H69" s="95">
        <v>69.929299999999998</v>
      </c>
      <c r="I69" s="95">
        <v>76.173062000000002</v>
      </c>
      <c r="J69" s="95">
        <v>64.252555999999998</v>
      </c>
      <c r="K69" s="95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x14ac:dyDescent="0.2">
      <c r="A70" s="98">
        <v>43160</v>
      </c>
      <c r="B70" s="95">
        <v>4.9489440000000009</v>
      </c>
      <c r="C70" s="95">
        <f t="shared" ref="C70:C127" si="2">D70-B70</f>
        <v>0.6769999999999996</v>
      </c>
      <c r="D70" s="95">
        <v>5.6259440000000005</v>
      </c>
      <c r="E70" s="11"/>
      <c r="F70" s="11"/>
      <c r="G70" s="95"/>
      <c r="H70" s="95">
        <v>47.014499999999998</v>
      </c>
      <c r="I70" s="95">
        <v>51.446021999999999</v>
      </c>
      <c r="J70" s="95">
        <v>43.035969000000001</v>
      </c>
      <c r="K70" s="95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x14ac:dyDescent="0.2">
      <c r="A71" s="98">
        <v>43191</v>
      </c>
      <c r="B71" s="95">
        <v>4.6396350000000002</v>
      </c>
      <c r="C71" s="95">
        <f t="shared" si="2"/>
        <v>0.2370000000000001</v>
      </c>
      <c r="D71" s="95">
        <v>4.8766350000000003</v>
      </c>
      <c r="E71" s="11"/>
      <c r="F71" s="11"/>
      <c r="G71" s="95"/>
      <c r="H71" s="95">
        <v>42.266500000000001</v>
      </c>
      <c r="I71" s="95">
        <v>46.964761000000003</v>
      </c>
      <c r="J71" s="95">
        <v>38.153202999999998</v>
      </c>
      <c r="K71" s="95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x14ac:dyDescent="0.2">
      <c r="A72" s="98">
        <v>43221</v>
      </c>
      <c r="B72" s="95">
        <v>4.9489440000000009</v>
      </c>
      <c r="C72" s="95">
        <f t="shared" si="2"/>
        <v>0.24800000000000022</v>
      </c>
      <c r="D72" s="95">
        <v>5.1969440000000011</v>
      </c>
      <c r="E72" s="11"/>
      <c r="F72" s="11"/>
      <c r="G72" s="95"/>
      <c r="H72" s="95">
        <v>43.220500000000001</v>
      </c>
      <c r="I72" s="95">
        <v>47.599564999999998</v>
      </c>
      <c r="J72" s="95">
        <v>38.935558</v>
      </c>
      <c r="K72" s="9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x14ac:dyDescent="0.2">
      <c r="A73" s="98">
        <v>43252</v>
      </c>
      <c r="B73" s="95">
        <v>5.0726675999999999</v>
      </c>
      <c r="C73" s="95">
        <f t="shared" si="2"/>
        <v>0.25</v>
      </c>
      <c r="D73" s="95">
        <v>5.3226675999999999</v>
      </c>
      <c r="E73" s="11"/>
      <c r="F73" s="11"/>
      <c r="G73" s="95"/>
      <c r="H73" s="95">
        <v>46.845700000000001</v>
      </c>
      <c r="I73" s="95">
        <v>55.876427999999997</v>
      </c>
      <c r="J73" s="95">
        <v>38.944270000000003</v>
      </c>
      <c r="K73" s="9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x14ac:dyDescent="0.2">
      <c r="A74" s="98">
        <v>43282</v>
      </c>
      <c r="B74" s="95">
        <v>5.2582530000000016</v>
      </c>
      <c r="C74" s="95">
        <f t="shared" si="2"/>
        <v>0.25699999999999967</v>
      </c>
      <c r="D74" s="95">
        <v>5.5152530000000013</v>
      </c>
      <c r="E74" s="11"/>
      <c r="F74" s="11"/>
      <c r="G74" s="95"/>
      <c r="H74" s="95">
        <v>56.276899999999998</v>
      </c>
      <c r="I74" s="95">
        <v>71.312271999999993</v>
      </c>
      <c r="J74" s="95">
        <v>42.775841</v>
      </c>
      <c r="K74" s="9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x14ac:dyDescent="0.2">
      <c r="A75" s="98">
        <v>43313</v>
      </c>
      <c r="B75" s="95">
        <v>5.2582530000000016</v>
      </c>
      <c r="C75" s="95">
        <f t="shared" si="2"/>
        <v>0.2629999999999999</v>
      </c>
      <c r="D75" s="95">
        <v>5.5212530000000015</v>
      </c>
      <c r="E75" s="11"/>
      <c r="F75" s="11"/>
      <c r="G75" s="95"/>
      <c r="H75" s="95">
        <v>50.405000000000001</v>
      </c>
      <c r="I75" s="95">
        <v>58.819890999999998</v>
      </c>
      <c r="J75" s="95">
        <v>42.170718000000001</v>
      </c>
      <c r="K75" s="9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x14ac:dyDescent="0.2">
      <c r="A76" s="98">
        <v>43344</v>
      </c>
      <c r="B76" s="95">
        <v>4.9489440000000009</v>
      </c>
      <c r="C76" s="95">
        <f t="shared" si="2"/>
        <v>0.25999999999999979</v>
      </c>
      <c r="D76" s="95">
        <v>5.2089440000000007</v>
      </c>
      <c r="E76" s="11"/>
      <c r="F76" s="11"/>
      <c r="G76" s="95"/>
      <c r="H76" s="95">
        <v>43.727899999999998</v>
      </c>
      <c r="I76" s="95">
        <v>47.334468000000001</v>
      </c>
      <c r="J76" s="95">
        <v>40.444749999999999</v>
      </c>
      <c r="K76" s="9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x14ac:dyDescent="0.2">
      <c r="A77" s="98">
        <v>43374</v>
      </c>
      <c r="B77" s="95">
        <v>4.6396350000000002</v>
      </c>
      <c r="C77" s="95">
        <f t="shared" si="2"/>
        <v>0.25999999999999979</v>
      </c>
      <c r="D77" s="95">
        <v>4.899635</v>
      </c>
      <c r="E77" s="11"/>
      <c r="F77" s="11"/>
      <c r="G77" s="95"/>
      <c r="H77" s="95">
        <v>41.545099999999998</v>
      </c>
      <c r="I77" s="95">
        <v>44.955053999999997</v>
      </c>
      <c r="J77" s="95">
        <v>38.162526</v>
      </c>
      <c r="K77" s="9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x14ac:dyDescent="0.2">
      <c r="A78" s="98">
        <v>43405</v>
      </c>
      <c r="B78" s="95">
        <v>4.9489440000000009</v>
      </c>
      <c r="C78" s="95">
        <f t="shared" si="2"/>
        <v>0.36500000000000021</v>
      </c>
      <c r="D78" s="95">
        <v>5.3139440000000011</v>
      </c>
      <c r="E78" s="11"/>
      <c r="F78" s="11"/>
      <c r="G78" s="95"/>
      <c r="H78" s="95">
        <v>45.5944</v>
      </c>
      <c r="I78" s="95">
        <v>48.925027999999998</v>
      </c>
      <c r="J78" s="95">
        <v>42.363585999999998</v>
      </c>
      <c r="K78" s="9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x14ac:dyDescent="0.2">
      <c r="A79" s="98">
        <v>43435</v>
      </c>
      <c r="B79" s="95">
        <v>5.2582530000000016</v>
      </c>
      <c r="C79" s="95">
        <f t="shared" si="2"/>
        <v>1.8460000000000001</v>
      </c>
      <c r="D79" s="95">
        <v>7.1042530000000017</v>
      </c>
      <c r="E79" s="11"/>
      <c r="F79" s="11"/>
      <c r="G79" s="95"/>
      <c r="H79" s="95">
        <v>64.230699999999999</v>
      </c>
      <c r="I79" s="95">
        <v>74.040565000000001</v>
      </c>
      <c r="J79" s="95">
        <v>56.152009</v>
      </c>
      <c r="K79" s="9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x14ac:dyDescent="0.2">
      <c r="A80" s="98">
        <v>43466</v>
      </c>
      <c r="B80" s="95">
        <v>5.4160005900000021</v>
      </c>
      <c r="C80" s="95">
        <f t="shared" si="2"/>
        <v>3.4889999999999981</v>
      </c>
      <c r="D80" s="95">
        <v>8.9050005900000002</v>
      </c>
      <c r="E80" s="11"/>
      <c r="F80" s="11"/>
      <c r="G80" s="95"/>
      <c r="H80" s="95">
        <v>88.794700000000006</v>
      </c>
      <c r="I80" s="95">
        <v>106.17793399999999</v>
      </c>
      <c r="J80" s="95">
        <v>71.781728000000001</v>
      </c>
      <c r="K80" s="9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x14ac:dyDescent="0.2">
      <c r="A81" s="98">
        <v>43497</v>
      </c>
      <c r="B81" s="95">
        <v>5.4160005900000021</v>
      </c>
      <c r="C81" s="95">
        <f t="shared" si="2"/>
        <v>2.8980000000000006</v>
      </c>
      <c r="D81" s="95">
        <v>8.3140005900000027</v>
      </c>
      <c r="E81" s="11"/>
      <c r="F81" s="11"/>
      <c r="G81" s="95"/>
      <c r="H81" s="95">
        <v>70.233099999999993</v>
      </c>
      <c r="I81" s="95">
        <v>76.479405999999997</v>
      </c>
      <c r="J81" s="95">
        <v>64.554687000000001</v>
      </c>
      <c r="K81" s="9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x14ac:dyDescent="0.2">
      <c r="A82" s="98">
        <v>43525</v>
      </c>
      <c r="B82" s="95">
        <v>5.097412320000001</v>
      </c>
      <c r="C82" s="95">
        <f t="shared" si="2"/>
        <v>0.64400000000000013</v>
      </c>
      <c r="D82" s="95">
        <v>5.7414123200000011</v>
      </c>
      <c r="E82" s="11"/>
      <c r="F82" s="11"/>
      <c r="G82" s="95"/>
      <c r="H82" s="95">
        <v>48.0398</v>
      </c>
      <c r="I82" s="95">
        <v>52.975862999999997</v>
      </c>
      <c r="J82" s="95">
        <v>43.973405999999997</v>
      </c>
      <c r="K82" s="9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x14ac:dyDescent="0.2">
      <c r="A83" s="98">
        <v>43556</v>
      </c>
      <c r="B83" s="95">
        <v>4.7788240499999999</v>
      </c>
      <c r="C83" s="95">
        <f t="shared" si="2"/>
        <v>0.22500000000000053</v>
      </c>
      <c r="D83" s="95">
        <v>5.0038240500000004</v>
      </c>
      <c r="E83" s="11"/>
      <c r="F83" s="11"/>
      <c r="G83" s="95"/>
      <c r="H83" s="95">
        <v>43.809399999999997</v>
      </c>
      <c r="I83" s="95">
        <v>48.701534000000002</v>
      </c>
      <c r="J83" s="95">
        <v>39.132092</v>
      </c>
      <c r="K83" s="9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x14ac:dyDescent="0.2">
      <c r="A84" s="98">
        <v>43586</v>
      </c>
      <c r="B84" s="95">
        <v>5.097412320000001</v>
      </c>
      <c r="C84" s="95">
        <f t="shared" si="2"/>
        <v>0.23499999999999943</v>
      </c>
      <c r="D84" s="95">
        <v>5.3324123200000004</v>
      </c>
      <c r="E84" s="11"/>
      <c r="F84" s="11"/>
      <c r="G84" s="95"/>
      <c r="H84" s="95">
        <v>44.8309</v>
      </c>
      <c r="I84" s="95">
        <v>49.746059000000002</v>
      </c>
      <c r="J84" s="95">
        <v>40.021276</v>
      </c>
      <c r="K84" s="9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x14ac:dyDescent="0.2">
      <c r="A85" s="98">
        <v>43617</v>
      </c>
      <c r="B85" s="95">
        <v>5.224847628</v>
      </c>
      <c r="C85" s="95">
        <f t="shared" si="2"/>
        <v>0.23799999999999955</v>
      </c>
      <c r="D85" s="95">
        <v>5.4628476279999996</v>
      </c>
      <c r="E85" s="11"/>
      <c r="F85" s="11"/>
      <c r="G85" s="95"/>
      <c r="H85" s="95">
        <v>48.207099999999997</v>
      </c>
      <c r="I85" s="95">
        <v>58.077717999999997</v>
      </c>
      <c r="J85" s="95">
        <v>40.310474999999997</v>
      </c>
      <c r="K85" s="9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x14ac:dyDescent="0.2">
      <c r="A86" s="98">
        <v>43647</v>
      </c>
      <c r="B86" s="95">
        <v>5.4160005900000021</v>
      </c>
      <c r="C86" s="95">
        <f t="shared" si="2"/>
        <v>0.24399999999999977</v>
      </c>
      <c r="D86" s="95">
        <v>5.6600005900000019</v>
      </c>
      <c r="E86" s="11"/>
      <c r="F86" s="11"/>
      <c r="G86" s="95"/>
      <c r="H86" s="95">
        <v>59.312800000000003</v>
      </c>
      <c r="I86" s="95">
        <v>74.802037999999996</v>
      </c>
      <c r="J86" s="95">
        <v>44.154573999999997</v>
      </c>
      <c r="K86" s="9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x14ac:dyDescent="0.2">
      <c r="A87" s="98">
        <v>43678</v>
      </c>
      <c r="B87" s="95">
        <v>5.4160005900000021</v>
      </c>
      <c r="C87" s="95">
        <f t="shared" si="2"/>
        <v>0.25</v>
      </c>
      <c r="D87" s="95">
        <v>5.6660005900000021</v>
      </c>
      <c r="E87" s="11"/>
      <c r="F87" s="11"/>
      <c r="G87" s="95"/>
      <c r="H87" s="95">
        <v>51.227899999999998</v>
      </c>
      <c r="I87" s="95">
        <v>59.900993999999997</v>
      </c>
      <c r="J87" s="95">
        <v>43.439005000000002</v>
      </c>
      <c r="K87" s="9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x14ac:dyDescent="0.2">
      <c r="A88" s="98">
        <v>43709</v>
      </c>
      <c r="B88" s="95">
        <v>5.097412320000001</v>
      </c>
      <c r="C88" s="95">
        <f t="shared" si="2"/>
        <v>0.24600000000000044</v>
      </c>
      <c r="D88" s="95">
        <v>5.3434123200000014</v>
      </c>
      <c r="E88" s="11"/>
      <c r="F88" s="11"/>
      <c r="G88" s="95"/>
      <c r="H88" s="95">
        <v>44.831400000000002</v>
      </c>
      <c r="I88" s="95">
        <v>48.572797000000001</v>
      </c>
      <c r="J88" s="95">
        <v>41.310572000000001</v>
      </c>
      <c r="K88" s="95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x14ac:dyDescent="0.2">
      <c r="A89" s="98">
        <v>43739</v>
      </c>
      <c r="B89" s="95">
        <v>4.7788240499999999</v>
      </c>
      <c r="C89" s="95">
        <f t="shared" si="2"/>
        <v>0.24600000000000044</v>
      </c>
      <c r="D89" s="95">
        <v>5.0248240500000003</v>
      </c>
      <c r="E89" s="11"/>
      <c r="F89" s="11"/>
      <c r="G89" s="95"/>
      <c r="H89" s="95">
        <v>42.7577</v>
      </c>
      <c r="I89" s="95">
        <v>46.147689999999997</v>
      </c>
      <c r="J89" s="95">
        <v>39.395265000000002</v>
      </c>
      <c r="K89" s="9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x14ac:dyDescent="0.2">
      <c r="A90" s="98">
        <v>43770</v>
      </c>
      <c r="B90" s="95">
        <v>5.097412320000001</v>
      </c>
      <c r="C90" s="95">
        <f t="shared" si="2"/>
        <v>0.36865000000000059</v>
      </c>
      <c r="D90" s="95">
        <v>5.4660623200000016</v>
      </c>
      <c r="E90" s="11"/>
      <c r="F90" s="11"/>
      <c r="G90" s="95"/>
      <c r="H90" s="95">
        <v>47.068800000000003</v>
      </c>
      <c r="I90" s="95">
        <v>50.651606999999998</v>
      </c>
      <c r="J90" s="95">
        <v>43.808202999999999</v>
      </c>
      <c r="K90" s="95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x14ac:dyDescent="0.2">
      <c r="A91" s="98">
        <v>43800</v>
      </c>
      <c r="B91" s="95">
        <v>5.4160005900000021</v>
      </c>
      <c r="C91" s="95">
        <f t="shared" si="2"/>
        <v>1.8644600000000002</v>
      </c>
      <c r="D91" s="95">
        <v>7.2804605900000023</v>
      </c>
      <c r="E91" s="11"/>
      <c r="F91" s="11"/>
      <c r="G91" s="95"/>
      <c r="H91" s="95">
        <v>66.550899999999999</v>
      </c>
      <c r="I91" s="95">
        <v>76.402300999999994</v>
      </c>
      <c r="J91" s="95">
        <v>57.705280000000002</v>
      </c>
      <c r="K91" s="95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x14ac:dyDescent="0.2">
      <c r="A92" s="98">
        <v>43831</v>
      </c>
      <c r="B92" s="95">
        <v>5.5784806077000022</v>
      </c>
      <c r="C92" s="95">
        <f t="shared" si="2"/>
        <v>3.5238899999999989</v>
      </c>
      <c r="D92" s="95">
        <v>9.1023706077000011</v>
      </c>
      <c r="E92" s="11"/>
      <c r="F92" s="11"/>
      <c r="G92" s="95"/>
      <c r="H92" s="95">
        <v>92.037499999999994</v>
      </c>
      <c r="I92" s="95">
        <v>110.27769000000001</v>
      </c>
      <c r="J92" s="95">
        <v>74.185478000000003</v>
      </c>
      <c r="K92" s="95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x14ac:dyDescent="0.2">
      <c r="A93" s="98">
        <v>43862</v>
      </c>
      <c r="B93" s="95">
        <v>5.5784806077000022</v>
      </c>
      <c r="C93" s="95">
        <f t="shared" si="2"/>
        <v>2.9269800000000012</v>
      </c>
      <c r="D93" s="95">
        <v>8.5054606077000035</v>
      </c>
      <c r="E93" s="11"/>
      <c r="F93" s="11"/>
      <c r="G93" s="95"/>
      <c r="H93" s="95">
        <v>72.464100000000002</v>
      </c>
      <c r="I93" s="95">
        <v>79.056218000000001</v>
      </c>
      <c r="J93" s="95">
        <v>66.853669999999994</v>
      </c>
      <c r="K93" s="95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x14ac:dyDescent="0.2">
      <c r="A94" s="98">
        <v>43891</v>
      </c>
      <c r="B94" s="95">
        <v>5.2503346896000016</v>
      </c>
      <c r="C94" s="95">
        <f t="shared" si="2"/>
        <v>0.65044000000000057</v>
      </c>
      <c r="D94" s="95">
        <v>5.9007746896000022</v>
      </c>
      <c r="E94" s="11"/>
      <c r="F94" s="11"/>
      <c r="G94" s="95"/>
      <c r="H94" s="95">
        <v>50.542900000000003</v>
      </c>
      <c r="I94" s="95">
        <v>55.547414000000003</v>
      </c>
      <c r="J94" s="95">
        <v>46.047933</v>
      </c>
      <c r="K94" s="95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x14ac:dyDescent="0.2">
      <c r="A95" s="98">
        <v>43922</v>
      </c>
      <c r="B95" s="95">
        <v>4.9221887715000001</v>
      </c>
      <c r="C95" s="95">
        <f t="shared" si="2"/>
        <v>0.22725000000000062</v>
      </c>
      <c r="D95" s="95">
        <v>5.1494387715000007</v>
      </c>
      <c r="E95" s="11"/>
      <c r="F95" s="11"/>
      <c r="G95" s="95"/>
      <c r="H95" s="95">
        <v>45.793999999999997</v>
      </c>
      <c r="I95" s="95">
        <v>50.617784</v>
      </c>
      <c r="J95" s="95">
        <v>41.179918000000001</v>
      </c>
      <c r="K95" s="95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x14ac:dyDescent="0.2">
      <c r="A96" s="98">
        <v>43952</v>
      </c>
      <c r="B96" s="95">
        <v>5.2503346896000016</v>
      </c>
      <c r="C96" s="95">
        <f t="shared" si="2"/>
        <v>0.23734999999999928</v>
      </c>
      <c r="D96" s="95">
        <v>5.4876846896000009</v>
      </c>
      <c r="E96" s="11"/>
      <c r="F96" s="11"/>
      <c r="G96" s="95"/>
      <c r="H96" s="95">
        <v>46.993699999999997</v>
      </c>
      <c r="I96" s="95">
        <v>52.585773000000003</v>
      </c>
      <c r="J96" s="95">
        <v>42.388871999999999</v>
      </c>
      <c r="K96" s="95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x14ac:dyDescent="0.2">
      <c r="A97" s="98">
        <v>43983</v>
      </c>
      <c r="B97" s="95">
        <v>5.3815930568399999</v>
      </c>
      <c r="C97" s="95">
        <f t="shared" si="2"/>
        <v>0.24037999999999915</v>
      </c>
      <c r="D97" s="95">
        <v>5.621973056839999</v>
      </c>
      <c r="E97" s="11"/>
      <c r="F97" s="11"/>
      <c r="G97" s="95"/>
      <c r="H97" s="95">
        <v>52.826999999999998</v>
      </c>
      <c r="I97" s="95">
        <v>62.936818000000002</v>
      </c>
      <c r="J97" s="95">
        <v>43.156222</v>
      </c>
      <c r="K97" s="95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x14ac:dyDescent="0.2">
      <c r="A98" s="98">
        <v>44013</v>
      </c>
      <c r="B98" s="95">
        <v>5.5784806077000022</v>
      </c>
      <c r="C98" s="95">
        <f t="shared" si="2"/>
        <v>0.24643999999999977</v>
      </c>
      <c r="D98" s="95">
        <v>5.824920607700002</v>
      </c>
      <c r="E98" s="11"/>
      <c r="F98" s="11"/>
      <c r="G98" s="95"/>
      <c r="H98" s="95">
        <v>61.490900000000003</v>
      </c>
      <c r="I98" s="95">
        <v>77.083043000000004</v>
      </c>
      <c r="J98" s="95">
        <v>46.230212000000002</v>
      </c>
      <c r="K98" s="95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x14ac:dyDescent="0.2">
      <c r="A99" s="98">
        <v>44044</v>
      </c>
      <c r="B99" s="95">
        <v>5.5784806077000022</v>
      </c>
      <c r="C99" s="95">
        <f t="shared" si="2"/>
        <v>0.25250000000000039</v>
      </c>
      <c r="D99" s="95">
        <v>5.8309806077000026</v>
      </c>
      <c r="E99" s="11"/>
      <c r="F99" s="11"/>
      <c r="G99" s="95"/>
      <c r="H99" s="95">
        <v>52.690300000000001</v>
      </c>
      <c r="I99" s="95">
        <v>61.69491</v>
      </c>
      <c r="J99" s="95">
        <v>45.275979999999997</v>
      </c>
      <c r="K99" s="95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x14ac:dyDescent="0.2">
      <c r="A100" s="98">
        <v>44075</v>
      </c>
      <c r="B100" s="95">
        <v>5.2503346896000016</v>
      </c>
      <c r="C100" s="95">
        <f t="shared" si="2"/>
        <v>0.24846000000000057</v>
      </c>
      <c r="D100" s="95">
        <v>5.4987946896000022</v>
      </c>
      <c r="E100" s="11"/>
      <c r="F100" s="11"/>
      <c r="G100" s="95"/>
      <c r="H100" s="95">
        <v>46.716900000000003</v>
      </c>
      <c r="I100" s="95">
        <v>50.333806000000003</v>
      </c>
      <c r="J100" s="95">
        <v>43.170352999999999</v>
      </c>
      <c r="K100" s="95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x14ac:dyDescent="0.2">
      <c r="A101" s="98">
        <v>44105</v>
      </c>
      <c r="B101" s="95">
        <v>4.9221887715000001</v>
      </c>
      <c r="C101" s="95">
        <f t="shared" si="2"/>
        <v>0.24846000000000057</v>
      </c>
      <c r="D101" s="95">
        <v>5.1706487715000007</v>
      </c>
      <c r="E101" s="11"/>
      <c r="F101" s="11"/>
      <c r="G101" s="95"/>
      <c r="H101" s="95">
        <v>44.540999999999997</v>
      </c>
      <c r="I101" s="95">
        <v>47.897727000000003</v>
      </c>
      <c r="J101" s="95">
        <v>41.319336</v>
      </c>
      <c r="K101" s="95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x14ac:dyDescent="0.2">
      <c r="A102" s="98">
        <v>44136</v>
      </c>
      <c r="B102" s="95">
        <v>5.2503346896000016</v>
      </c>
      <c r="C102" s="95">
        <f t="shared" si="2"/>
        <v>0.37233650000000029</v>
      </c>
      <c r="D102" s="95">
        <v>5.6226711896000019</v>
      </c>
      <c r="E102" s="11"/>
      <c r="F102" s="11"/>
      <c r="G102" s="95"/>
      <c r="H102" s="95">
        <v>49.689399999999999</v>
      </c>
      <c r="I102" s="95">
        <v>53.995683999999997</v>
      </c>
      <c r="J102" s="95">
        <v>45.794583000000003</v>
      </c>
      <c r="K102" s="95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x14ac:dyDescent="0.2">
      <c r="A103" s="98">
        <v>44166</v>
      </c>
      <c r="B103" s="95">
        <v>5.5784806077000022</v>
      </c>
      <c r="C103" s="95">
        <f t="shared" si="2"/>
        <v>1.8831046000000002</v>
      </c>
      <c r="D103" s="95">
        <v>7.4615852077000024</v>
      </c>
      <c r="E103" s="11"/>
      <c r="F103" s="11"/>
      <c r="G103" s="95"/>
      <c r="H103" s="95">
        <v>69.729299999999995</v>
      </c>
      <c r="I103" s="95">
        <v>79.902934000000002</v>
      </c>
      <c r="J103" s="95">
        <v>59.772525999999999</v>
      </c>
      <c r="K103" s="95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x14ac:dyDescent="0.2">
      <c r="A104" s="98">
        <v>44197</v>
      </c>
      <c r="B104" s="95">
        <v>5.7458350259310027</v>
      </c>
      <c r="C104" s="95">
        <f t="shared" si="2"/>
        <v>3.5591288999999993</v>
      </c>
      <c r="D104" s="95">
        <v>9.304963925931002</v>
      </c>
      <c r="E104" s="11"/>
      <c r="F104" s="11"/>
      <c r="G104" s="95"/>
      <c r="H104" s="95">
        <v>92.593199999999996</v>
      </c>
      <c r="I104" s="95">
        <v>112.82868999999999</v>
      </c>
      <c r="J104" s="95">
        <v>75.929191000000003</v>
      </c>
      <c r="K104" s="95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x14ac:dyDescent="0.2">
      <c r="A105" s="98">
        <v>44228</v>
      </c>
      <c r="B105" s="95">
        <v>5.7458350259310027</v>
      </c>
      <c r="C105" s="95">
        <f t="shared" si="2"/>
        <v>2.9562498000000001</v>
      </c>
      <c r="D105" s="95">
        <v>8.7020848259310029</v>
      </c>
      <c r="E105" s="11"/>
      <c r="F105" s="11"/>
      <c r="G105" s="95"/>
      <c r="H105" s="95">
        <v>74.475300000000004</v>
      </c>
      <c r="I105" s="95">
        <v>81.563592999999997</v>
      </c>
      <c r="J105" s="95">
        <v>68.032556</v>
      </c>
      <c r="K105" s="95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x14ac:dyDescent="0.2">
      <c r="A106" s="98">
        <v>44256</v>
      </c>
      <c r="B106" s="95">
        <v>5.4078447302880015</v>
      </c>
      <c r="C106" s="95">
        <f t="shared" si="2"/>
        <v>0.65694440000000043</v>
      </c>
      <c r="D106" s="95">
        <v>6.0647891302880019</v>
      </c>
      <c r="E106" s="11"/>
      <c r="F106" s="11"/>
      <c r="G106" s="95"/>
      <c r="H106" s="95">
        <v>52.322699999999998</v>
      </c>
      <c r="I106" s="95">
        <v>57.248668000000002</v>
      </c>
      <c r="J106" s="95">
        <v>47.500850999999997</v>
      </c>
      <c r="K106" s="95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x14ac:dyDescent="0.2">
      <c r="A107" s="98">
        <v>44287</v>
      </c>
      <c r="B107" s="95">
        <v>5.0698544346450003</v>
      </c>
      <c r="C107" s="95">
        <f t="shared" si="2"/>
        <v>0.22952250000000074</v>
      </c>
      <c r="D107" s="95">
        <v>5.299376934645001</v>
      </c>
      <c r="E107" s="11"/>
      <c r="F107" s="11"/>
      <c r="G107" s="95"/>
      <c r="H107" s="95">
        <v>47.355499999999999</v>
      </c>
      <c r="I107" s="95">
        <v>52.478011000000002</v>
      </c>
      <c r="J107" s="95">
        <v>42.455516000000003</v>
      </c>
      <c r="K107" s="95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x14ac:dyDescent="0.2">
      <c r="A108" s="98">
        <v>44317</v>
      </c>
      <c r="B108" s="95">
        <v>5.4078447302880015</v>
      </c>
      <c r="C108" s="95">
        <f t="shared" si="2"/>
        <v>0.23972349999999931</v>
      </c>
      <c r="D108" s="95">
        <v>5.6475682302880008</v>
      </c>
      <c r="E108" s="11"/>
      <c r="F108" s="11"/>
      <c r="G108" s="95"/>
      <c r="H108" s="95">
        <v>49.255200000000002</v>
      </c>
      <c r="I108" s="95">
        <v>55.846755000000002</v>
      </c>
      <c r="J108" s="95">
        <v>43.82723</v>
      </c>
      <c r="K108" s="95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x14ac:dyDescent="0.2">
      <c r="A109" s="98">
        <v>44348</v>
      </c>
      <c r="B109" s="95">
        <v>5.5430408485451999</v>
      </c>
      <c r="C109" s="95">
        <f t="shared" si="2"/>
        <v>0.24278379999999977</v>
      </c>
      <c r="D109" s="95">
        <v>5.7858246485451996</v>
      </c>
      <c r="E109" s="11"/>
      <c r="F109" s="11"/>
      <c r="G109" s="95"/>
      <c r="H109" s="95">
        <v>54.444800000000001</v>
      </c>
      <c r="I109" s="95">
        <v>64.456704000000002</v>
      </c>
      <c r="J109" s="95">
        <v>44.868206000000001</v>
      </c>
      <c r="K109" s="95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x14ac:dyDescent="0.2">
      <c r="A110" s="98">
        <v>44378</v>
      </c>
      <c r="B110" s="95">
        <v>5.7458350259310027</v>
      </c>
      <c r="C110" s="95">
        <f t="shared" si="2"/>
        <v>0.2489043999999998</v>
      </c>
      <c r="D110" s="95">
        <v>5.9947394259310025</v>
      </c>
      <c r="E110" s="11"/>
      <c r="F110" s="11"/>
      <c r="G110" s="95"/>
      <c r="H110" s="95">
        <v>62.173999999999999</v>
      </c>
      <c r="I110" s="95">
        <v>78.345284000000007</v>
      </c>
      <c r="J110" s="95">
        <v>47.653750000000002</v>
      </c>
      <c r="K110" s="95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x14ac:dyDescent="0.2">
      <c r="A111" s="98">
        <v>44409</v>
      </c>
      <c r="B111" s="95">
        <v>5.7458350259310027</v>
      </c>
      <c r="C111" s="95">
        <f t="shared" si="2"/>
        <v>0.25502499999999984</v>
      </c>
      <c r="D111" s="95">
        <v>6.0008600259310025</v>
      </c>
      <c r="E111" s="11"/>
      <c r="F111" s="11"/>
      <c r="G111" s="95"/>
      <c r="H111" s="95">
        <v>54.047199999999997</v>
      </c>
      <c r="I111" s="95">
        <v>62.358125000000001</v>
      </c>
      <c r="J111" s="95">
        <v>46.583775000000003</v>
      </c>
      <c r="K111" s="95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x14ac:dyDescent="0.2">
      <c r="A112" s="98">
        <v>44440</v>
      </c>
      <c r="B112" s="95">
        <v>5.4078447302880015</v>
      </c>
      <c r="C112" s="95">
        <f t="shared" si="2"/>
        <v>0.25094460000000041</v>
      </c>
      <c r="D112" s="95">
        <v>5.6587893302880019</v>
      </c>
      <c r="E112" s="11"/>
      <c r="F112" s="11"/>
      <c r="G112" s="95"/>
      <c r="H112" s="95">
        <v>47.933</v>
      </c>
      <c r="I112" s="95">
        <v>51.411250000000003</v>
      </c>
      <c r="J112" s="95">
        <v>44.518287999999998</v>
      </c>
      <c r="K112" s="95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x14ac:dyDescent="0.2">
      <c r="A113" s="98">
        <v>44470</v>
      </c>
      <c r="B113" s="95">
        <v>5.0698544346450003</v>
      </c>
      <c r="C113" s="95">
        <f t="shared" si="2"/>
        <v>0.25094460000000041</v>
      </c>
      <c r="D113" s="95">
        <v>5.3207990346450007</v>
      </c>
      <c r="E113" s="11"/>
      <c r="F113" s="11"/>
      <c r="G113" s="95"/>
      <c r="H113" s="95">
        <v>45.655799999999999</v>
      </c>
      <c r="I113" s="95">
        <v>49.029879999999999</v>
      </c>
      <c r="J113" s="95">
        <v>42.522401000000002</v>
      </c>
      <c r="K113" s="95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x14ac:dyDescent="0.2">
      <c r="A114" s="98">
        <v>44501</v>
      </c>
      <c r="B114" s="95">
        <v>5.4078447302880015</v>
      </c>
      <c r="C114" s="95">
        <f t="shared" si="2"/>
        <v>0.37605986500000022</v>
      </c>
      <c r="D114" s="95">
        <v>5.7839045952880017</v>
      </c>
      <c r="E114" s="11"/>
      <c r="F114" s="11"/>
      <c r="G114" s="95"/>
      <c r="H114" s="95">
        <v>51.4636</v>
      </c>
      <c r="I114" s="95">
        <v>55.967187000000003</v>
      </c>
      <c r="J114" s="95">
        <v>47.113205999999998</v>
      </c>
      <c r="K114" s="95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x14ac:dyDescent="0.2">
      <c r="A115" s="98">
        <v>44531</v>
      </c>
      <c r="B115" s="95">
        <v>5.7458350259310027</v>
      </c>
      <c r="C115" s="95">
        <f t="shared" si="2"/>
        <v>1.9019356460000001</v>
      </c>
      <c r="D115" s="95">
        <v>7.6477706719310028</v>
      </c>
      <c r="E115" s="11"/>
      <c r="F115" s="11"/>
      <c r="G115" s="95"/>
      <c r="H115" s="95">
        <v>71.329499999999996</v>
      </c>
      <c r="I115" s="95">
        <v>81.504401999999999</v>
      </c>
      <c r="J115" s="95">
        <v>61.369813000000001</v>
      </c>
      <c r="K115" s="95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x14ac:dyDescent="0.2">
      <c r="A116" s="98">
        <v>44562</v>
      </c>
      <c r="B116" s="95">
        <v>5.9182100767089327</v>
      </c>
      <c r="C116" s="95">
        <f t="shared" si="2"/>
        <v>3.5947201889999985</v>
      </c>
      <c r="D116" s="95">
        <v>9.5129302657089312</v>
      </c>
      <c r="E116" s="11"/>
      <c r="F116" s="11"/>
      <c r="G116" s="95"/>
      <c r="H116" s="95">
        <v>95.488600000000005</v>
      </c>
      <c r="I116" s="95">
        <v>116.145416</v>
      </c>
      <c r="J116" s="95">
        <v>78.477278999999996</v>
      </c>
      <c r="K116" s="95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x14ac:dyDescent="0.2">
      <c r="A117" s="98">
        <v>44593</v>
      </c>
      <c r="B117" s="95">
        <v>5.9182100767089327</v>
      </c>
      <c r="C117" s="95">
        <f t="shared" si="2"/>
        <v>2.9858122980000008</v>
      </c>
      <c r="D117" s="95">
        <v>8.9040223747089335</v>
      </c>
      <c r="E117" s="11"/>
      <c r="F117" s="11"/>
      <c r="G117" s="95"/>
      <c r="H117" s="95">
        <v>77.122799999999998</v>
      </c>
      <c r="I117" s="95">
        <v>84.249656000000002</v>
      </c>
      <c r="J117" s="95">
        <v>70.643437000000006</v>
      </c>
      <c r="K117" s="95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x14ac:dyDescent="0.2">
      <c r="A118" s="98">
        <v>44621</v>
      </c>
      <c r="B118" s="95">
        <v>5.5700800721966415</v>
      </c>
      <c r="C118" s="95">
        <f t="shared" si="2"/>
        <v>0.66351384399999969</v>
      </c>
      <c r="D118" s="95">
        <v>6.2335939161966412</v>
      </c>
      <c r="E118" s="11"/>
      <c r="F118" s="11"/>
      <c r="G118" s="95"/>
      <c r="H118" s="95">
        <v>54.453200000000002</v>
      </c>
      <c r="I118" s="95">
        <v>59.302092000000002</v>
      </c>
      <c r="J118" s="95">
        <v>49.705584999999999</v>
      </c>
      <c r="K118" s="95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x14ac:dyDescent="0.2">
      <c r="A119" s="98">
        <v>44652</v>
      </c>
      <c r="B119" s="95">
        <v>5.2219500676843502</v>
      </c>
      <c r="C119" s="95">
        <f t="shared" si="2"/>
        <v>0.23181772500000086</v>
      </c>
      <c r="D119" s="95">
        <v>5.4537677926843511</v>
      </c>
      <c r="E119" s="11"/>
      <c r="F119" s="11"/>
      <c r="G119" s="95"/>
      <c r="H119" s="95">
        <v>49.650100000000002</v>
      </c>
      <c r="I119" s="95">
        <v>55.441875000000003</v>
      </c>
      <c r="J119" s="95">
        <v>44.584166000000003</v>
      </c>
      <c r="K119" s="95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x14ac:dyDescent="0.2">
      <c r="A120" s="98">
        <v>44682</v>
      </c>
      <c r="B120" s="95">
        <v>5.5700800721966415</v>
      </c>
      <c r="C120" s="95">
        <f t="shared" si="2"/>
        <v>0.24212073499999942</v>
      </c>
      <c r="D120" s="95">
        <v>5.8122008071966409</v>
      </c>
      <c r="E120" s="11"/>
      <c r="F120" s="11"/>
      <c r="G120" s="95"/>
      <c r="H120" s="95">
        <v>53.982100000000003</v>
      </c>
      <c r="I120" s="95">
        <v>62.652357000000002</v>
      </c>
      <c r="J120" s="95">
        <v>46.198749999999997</v>
      </c>
      <c r="K120" s="95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x14ac:dyDescent="0.2">
      <c r="A121" s="98">
        <v>44713</v>
      </c>
      <c r="B121" s="95">
        <v>5.7093320740015558</v>
      </c>
      <c r="C121" s="95">
        <f t="shared" si="2"/>
        <v>0.24521163799999979</v>
      </c>
      <c r="D121" s="95">
        <v>5.9545437120015556</v>
      </c>
      <c r="E121" s="11"/>
      <c r="F121" s="11"/>
      <c r="G121" s="95"/>
      <c r="H121" s="95">
        <v>56.6126</v>
      </c>
      <c r="I121" s="95">
        <v>66.320255000000003</v>
      </c>
      <c r="J121" s="95">
        <v>47.326059000000001</v>
      </c>
      <c r="K121" s="95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x14ac:dyDescent="0.2">
      <c r="A122" s="98">
        <v>44743</v>
      </c>
      <c r="B122" s="95">
        <v>5.9182100767089327</v>
      </c>
      <c r="C122" s="95">
        <f t="shared" si="2"/>
        <v>0.25139344399999963</v>
      </c>
      <c r="D122" s="95">
        <v>6.1696035207089324</v>
      </c>
      <c r="E122" s="11"/>
      <c r="F122" s="11"/>
      <c r="G122" s="95"/>
      <c r="H122" s="95">
        <v>63.898000000000003</v>
      </c>
      <c r="I122" s="95">
        <v>80.979016999999999</v>
      </c>
      <c r="J122" s="95">
        <v>49.831029000000001</v>
      </c>
      <c r="K122" s="95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x14ac:dyDescent="0.2">
      <c r="A123" s="98">
        <v>44774</v>
      </c>
      <c r="B123" s="95">
        <v>5.9182100767089327</v>
      </c>
      <c r="C123" s="95">
        <f t="shared" si="2"/>
        <v>0.25757525000000037</v>
      </c>
      <c r="D123" s="95">
        <v>6.1757853267089331</v>
      </c>
      <c r="E123" s="11"/>
      <c r="F123" s="11"/>
      <c r="G123" s="95"/>
      <c r="H123" s="95">
        <v>56.1111</v>
      </c>
      <c r="I123" s="95">
        <v>63.312336000000002</v>
      </c>
      <c r="J123" s="95">
        <v>49.062606000000002</v>
      </c>
      <c r="K123" s="95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x14ac:dyDescent="0.2">
      <c r="A124" s="98">
        <v>44805</v>
      </c>
      <c r="B124" s="95">
        <v>5.5700800721966415</v>
      </c>
      <c r="C124" s="95">
        <f t="shared" si="2"/>
        <v>0.25345404600000077</v>
      </c>
      <c r="D124" s="95">
        <v>5.8235341181966422</v>
      </c>
      <c r="E124" s="11"/>
      <c r="F124" s="11"/>
      <c r="G124" s="95"/>
      <c r="H124" s="95">
        <v>49.931399999999996</v>
      </c>
      <c r="I124" s="95">
        <v>53.269119000000003</v>
      </c>
      <c r="J124" s="95">
        <v>46.649157000000002</v>
      </c>
      <c r="K124" s="95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x14ac:dyDescent="0.2">
      <c r="A125" s="98">
        <v>44835</v>
      </c>
      <c r="B125" s="95">
        <v>5.2219500676843502</v>
      </c>
      <c r="C125" s="95">
        <f t="shared" si="2"/>
        <v>0.25345404600000077</v>
      </c>
      <c r="D125" s="95">
        <v>5.475404113684351</v>
      </c>
      <c r="E125" s="11"/>
      <c r="F125" s="11"/>
      <c r="G125" s="95"/>
      <c r="H125" s="95">
        <v>47.657400000000003</v>
      </c>
      <c r="I125" s="95">
        <v>50.96</v>
      </c>
      <c r="J125" s="95">
        <v>44.585538999999997</v>
      </c>
      <c r="K125" s="95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x14ac:dyDescent="0.2">
      <c r="A126" s="98">
        <v>44866</v>
      </c>
      <c r="B126" s="95">
        <v>5.5700800721966415</v>
      </c>
      <c r="C126" s="95">
        <f t="shared" si="2"/>
        <v>0.37982046364999977</v>
      </c>
      <c r="D126" s="95">
        <v>5.9499005358466412</v>
      </c>
      <c r="E126" s="11"/>
      <c r="F126" s="11"/>
      <c r="G126" s="95"/>
      <c r="H126" s="95">
        <v>53.749299999999998</v>
      </c>
      <c r="I126" s="95">
        <v>58.550710000000002</v>
      </c>
      <c r="J126" s="95">
        <v>49.116031999999997</v>
      </c>
      <c r="K126" s="95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x14ac:dyDescent="0.2">
      <c r="A127" s="98">
        <v>44896</v>
      </c>
      <c r="B127" s="95">
        <v>5.9182100767089327</v>
      </c>
      <c r="C127" s="95">
        <f t="shared" si="2"/>
        <v>1.9209550024600004</v>
      </c>
      <c r="D127" s="95">
        <v>7.8391650791689331</v>
      </c>
      <c r="E127" s="11"/>
      <c r="F127" s="11"/>
      <c r="G127" s="95"/>
      <c r="H127" s="95">
        <v>73.706000000000003</v>
      </c>
      <c r="I127" s="95">
        <v>84.546051000000006</v>
      </c>
      <c r="J127" s="95">
        <v>63.971760000000003</v>
      </c>
      <c r="K127" s="95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x14ac:dyDescent="0.2">
      <c r="A128" s="98">
        <v>44927</v>
      </c>
      <c r="B128" s="95">
        <f>B116*(1+B$5)</f>
        <v>6.0365742782431111</v>
      </c>
      <c r="C128" s="95">
        <f>D128-B128</f>
        <v>3.6666145927799993</v>
      </c>
      <c r="D128" s="95">
        <f>D116*(1+D$5)</f>
        <v>9.7031888710231105</v>
      </c>
      <c r="E128" s="11"/>
      <c r="F128" s="11"/>
      <c r="G128" s="95"/>
      <c r="H128" s="95">
        <f>H116*(1+H$5)</f>
        <v>97.398372000000009</v>
      </c>
      <c r="I128" s="95">
        <f>I116*(1+I$5)</f>
        <v>118.46832431999999</v>
      </c>
      <c r="J128" s="95">
        <f>J116*(1+J$5)</f>
        <v>80.046824579999992</v>
      </c>
      <c r="K128" s="95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x14ac:dyDescent="0.2">
      <c r="A129" s="98">
        <v>44958</v>
      </c>
      <c r="B129" s="95">
        <f t="shared" ref="B129:B192" si="3">B117*(1+B$5)</f>
        <v>6.0365742782431111</v>
      </c>
      <c r="C129" s="95">
        <f t="shared" ref="C129:C192" si="4">D129-B129</f>
        <v>3.0455285439600006</v>
      </c>
      <c r="D129" s="95">
        <f t="shared" ref="D129:D192" si="5">D117*(1+D$5)</f>
        <v>9.0821028222031117</v>
      </c>
      <c r="E129" s="11"/>
      <c r="F129" s="11"/>
      <c r="G129" s="95"/>
      <c r="H129" s="95">
        <f t="shared" ref="H129:J144" si="6">H117*(1+H$5)</f>
        <v>78.665255999999999</v>
      </c>
      <c r="I129" s="95">
        <f t="shared" si="6"/>
        <v>85.934649120000003</v>
      </c>
      <c r="J129" s="95">
        <f t="shared" si="6"/>
        <v>72.056305740000013</v>
      </c>
      <c r="K129" s="95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x14ac:dyDescent="0.2">
      <c r="A130" s="98">
        <v>44986</v>
      </c>
      <c r="B130" s="95">
        <f t="shared" si="3"/>
        <v>5.6814816736405742</v>
      </c>
      <c r="C130" s="95">
        <f t="shared" si="4"/>
        <v>0.67678412087999984</v>
      </c>
      <c r="D130" s="95">
        <f t="shared" si="5"/>
        <v>6.3582657945205741</v>
      </c>
      <c r="E130" s="11"/>
      <c r="F130" s="11"/>
      <c r="G130" s="95"/>
      <c r="H130" s="95">
        <f t="shared" si="6"/>
        <v>55.542264000000003</v>
      </c>
      <c r="I130" s="95">
        <f t="shared" si="6"/>
        <v>60.488133840000003</v>
      </c>
      <c r="J130" s="95">
        <f t="shared" si="6"/>
        <v>50.699696699999997</v>
      </c>
      <c r="K130" s="95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x14ac:dyDescent="0.2">
      <c r="A131" s="98">
        <v>45017</v>
      </c>
      <c r="B131" s="95">
        <f t="shared" si="3"/>
        <v>5.3263890690380373</v>
      </c>
      <c r="C131" s="95">
        <f t="shared" si="4"/>
        <v>0.23645407950000052</v>
      </c>
      <c r="D131" s="95">
        <f t="shared" si="5"/>
        <v>5.5628431485380379</v>
      </c>
      <c r="E131" s="11"/>
      <c r="F131" s="11"/>
      <c r="G131" s="95"/>
      <c r="H131" s="95">
        <f t="shared" si="6"/>
        <v>50.643102000000006</v>
      </c>
      <c r="I131" s="95">
        <f t="shared" si="6"/>
        <v>56.550712500000003</v>
      </c>
      <c r="J131" s="95">
        <f t="shared" si="6"/>
        <v>45.475849320000002</v>
      </c>
      <c r="K131" s="95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x14ac:dyDescent="0.2">
      <c r="A132" s="98">
        <v>45047</v>
      </c>
      <c r="B132" s="95">
        <f t="shared" si="3"/>
        <v>5.6814816736405742</v>
      </c>
      <c r="C132" s="95">
        <f t="shared" si="4"/>
        <v>0.2469631497</v>
      </c>
      <c r="D132" s="95">
        <f t="shared" si="5"/>
        <v>5.9284448233405742</v>
      </c>
      <c r="E132" s="11"/>
      <c r="F132" s="11"/>
      <c r="G132" s="95"/>
      <c r="H132" s="95">
        <f t="shared" si="6"/>
        <v>55.061742000000002</v>
      </c>
      <c r="I132" s="95">
        <f t="shared" si="6"/>
        <v>63.905404140000002</v>
      </c>
      <c r="J132" s="95">
        <f t="shared" si="6"/>
        <v>47.122724999999996</v>
      </c>
      <c r="K132" s="95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x14ac:dyDescent="0.2">
      <c r="A133" s="98">
        <v>45078</v>
      </c>
      <c r="B133" s="95">
        <f t="shared" si="3"/>
        <v>5.8235187154815868</v>
      </c>
      <c r="C133" s="95">
        <f t="shared" si="4"/>
        <v>0.25011587076000019</v>
      </c>
      <c r="D133" s="95">
        <f t="shared" si="5"/>
        <v>6.073634586241587</v>
      </c>
      <c r="E133" s="11"/>
      <c r="F133" s="11"/>
      <c r="G133" s="95"/>
      <c r="H133" s="95">
        <f t="shared" si="6"/>
        <v>57.744852000000002</v>
      </c>
      <c r="I133" s="95">
        <f t="shared" si="6"/>
        <v>67.646660100000005</v>
      </c>
      <c r="J133" s="95">
        <f t="shared" si="6"/>
        <v>48.272580179999999</v>
      </c>
      <c r="K133" s="95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x14ac:dyDescent="0.2">
      <c r="A134" s="98">
        <v>45108</v>
      </c>
      <c r="B134" s="95">
        <f t="shared" si="3"/>
        <v>6.0365742782431111</v>
      </c>
      <c r="C134" s="95">
        <f t="shared" si="4"/>
        <v>0.2564213128799997</v>
      </c>
      <c r="D134" s="95">
        <f t="shared" si="5"/>
        <v>6.2929955911231108</v>
      </c>
      <c r="E134" s="11"/>
      <c r="F134" s="11"/>
      <c r="G134" s="95"/>
      <c r="H134" s="95">
        <f t="shared" si="6"/>
        <v>65.175960000000003</v>
      </c>
      <c r="I134" s="95">
        <f t="shared" si="6"/>
        <v>82.598597339999998</v>
      </c>
      <c r="J134" s="95">
        <f t="shared" si="6"/>
        <v>50.827649579999999</v>
      </c>
      <c r="K134" s="95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x14ac:dyDescent="0.2">
      <c r="A135" s="98">
        <v>45139</v>
      </c>
      <c r="B135" s="95">
        <f t="shared" si="3"/>
        <v>6.0365742782431111</v>
      </c>
      <c r="C135" s="95">
        <f t="shared" si="4"/>
        <v>0.26272675500000098</v>
      </c>
      <c r="D135" s="95">
        <f t="shared" si="5"/>
        <v>6.2993010332431121</v>
      </c>
      <c r="E135" s="11"/>
      <c r="F135" s="11"/>
      <c r="G135" s="95"/>
      <c r="H135" s="95">
        <f t="shared" si="6"/>
        <v>57.233322000000001</v>
      </c>
      <c r="I135" s="95">
        <f t="shared" si="6"/>
        <v>64.57858272</v>
      </c>
      <c r="J135" s="95">
        <f t="shared" si="6"/>
        <v>50.043858120000003</v>
      </c>
      <c r="K135" s="95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x14ac:dyDescent="0.2">
      <c r="A136" s="98">
        <v>45170</v>
      </c>
      <c r="B136" s="95">
        <f t="shared" si="3"/>
        <v>5.6814816736405742</v>
      </c>
      <c r="C136" s="95">
        <f t="shared" si="4"/>
        <v>0.25852312692000101</v>
      </c>
      <c r="D136" s="95">
        <f t="shared" si="5"/>
        <v>5.9400048005605752</v>
      </c>
      <c r="E136" s="11"/>
      <c r="F136" s="11"/>
      <c r="G136" s="95"/>
      <c r="H136" s="95">
        <f t="shared" si="6"/>
        <v>50.930028</v>
      </c>
      <c r="I136" s="95">
        <f t="shared" si="6"/>
        <v>54.334501380000006</v>
      </c>
      <c r="J136" s="95">
        <f t="shared" si="6"/>
        <v>47.58214014</v>
      </c>
      <c r="K136" s="95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x14ac:dyDescent="0.2">
      <c r="A137" s="98">
        <v>45200</v>
      </c>
      <c r="B137" s="95">
        <f t="shared" si="3"/>
        <v>5.3263890690380373</v>
      </c>
      <c r="C137" s="95">
        <f t="shared" si="4"/>
        <v>0.25852312692000101</v>
      </c>
      <c r="D137" s="95">
        <f t="shared" si="5"/>
        <v>5.5849121959580383</v>
      </c>
      <c r="E137" s="11"/>
      <c r="F137" s="11"/>
      <c r="G137" s="95"/>
      <c r="H137" s="95">
        <f t="shared" si="6"/>
        <v>48.610548000000001</v>
      </c>
      <c r="I137" s="95">
        <f t="shared" si="6"/>
        <v>51.979199999999999</v>
      </c>
      <c r="J137" s="95">
        <f t="shared" si="6"/>
        <v>45.477249780000001</v>
      </c>
      <c r="K137" s="95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x14ac:dyDescent="0.2">
      <c r="A138" s="98">
        <v>45231</v>
      </c>
      <c r="B138" s="95">
        <f t="shared" si="3"/>
        <v>5.6814816736405742</v>
      </c>
      <c r="C138" s="95">
        <f t="shared" si="4"/>
        <v>0.38741687292299964</v>
      </c>
      <c r="D138" s="95">
        <f t="shared" si="5"/>
        <v>6.0688985465635739</v>
      </c>
      <c r="E138" s="11"/>
      <c r="F138" s="11"/>
      <c r="G138" s="95"/>
      <c r="H138" s="95">
        <f t="shared" si="6"/>
        <v>54.824286000000001</v>
      </c>
      <c r="I138" s="95">
        <f t="shared" si="6"/>
        <v>59.721724200000004</v>
      </c>
      <c r="J138" s="95">
        <f t="shared" si="6"/>
        <v>50.098352639999995</v>
      </c>
      <c r="K138" s="95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x14ac:dyDescent="0.2">
      <c r="A139" s="98">
        <v>45261</v>
      </c>
      <c r="B139" s="95">
        <f t="shared" si="3"/>
        <v>6.0365742782431111</v>
      </c>
      <c r="C139" s="95">
        <f t="shared" si="4"/>
        <v>1.9593741025092006</v>
      </c>
      <c r="D139" s="95">
        <f t="shared" si="5"/>
        <v>7.9959483807523117</v>
      </c>
      <c r="E139" s="11"/>
      <c r="F139" s="11"/>
      <c r="G139" s="95"/>
      <c r="H139" s="95">
        <f t="shared" si="6"/>
        <v>75.180120000000002</v>
      </c>
      <c r="I139" s="95">
        <f t="shared" si="6"/>
        <v>86.23697202000001</v>
      </c>
      <c r="J139" s="95">
        <f t="shared" si="6"/>
        <v>65.251195199999998</v>
      </c>
      <c r="K139" s="95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x14ac:dyDescent="0.2">
      <c r="A140" s="98">
        <v>45292</v>
      </c>
      <c r="B140" s="95">
        <f t="shared" si="3"/>
        <v>6.1573057638079733</v>
      </c>
      <c r="C140" s="95">
        <f t="shared" si="4"/>
        <v>3.7399468846355992</v>
      </c>
      <c r="D140" s="95">
        <f t="shared" si="5"/>
        <v>9.8972526484435726</v>
      </c>
      <c r="E140" s="11"/>
      <c r="F140" s="11"/>
      <c r="G140" s="95"/>
      <c r="H140" s="95">
        <f t="shared" si="6"/>
        <v>99.346339440000008</v>
      </c>
      <c r="I140" s="95">
        <f t="shared" si="6"/>
        <v>120.83769080639999</v>
      </c>
      <c r="J140" s="95">
        <f t="shared" si="6"/>
        <v>81.647761071599987</v>
      </c>
      <c r="K140" s="95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x14ac:dyDescent="0.2">
      <c r="A141" s="98">
        <v>45323</v>
      </c>
      <c r="B141" s="95">
        <f t="shared" si="3"/>
        <v>6.1573057638079733</v>
      </c>
      <c r="C141" s="95">
        <f t="shared" si="4"/>
        <v>3.1064391148392003</v>
      </c>
      <c r="D141" s="95">
        <f t="shared" si="5"/>
        <v>9.2637448786471737</v>
      </c>
      <c r="E141" s="11"/>
      <c r="F141" s="11"/>
      <c r="G141" s="95"/>
      <c r="H141" s="95">
        <f t="shared" si="6"/>
        <v>80.23856112</v>
      </c>
      <c r="I141" s="95">
        <f t="shared" si="6"/>
        <v>87.653342102400003</v>
      </c>
      <c r="J141" s="95">
        <f t="shared" si="6"/>
        <v>73.497431854800013</v>
      </c>
      <c r="K141" s="95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x14ac:dyDescent="0.2">
      <c r="A142" s="98">
        <v>45352</v>
      </c>
      <c r="B142" s="95">
        <f t="shared" si="3"/>
        <v>5.7951113071133857</v>
      </c>
      <c r="C142" s="95">
        <f t="shared" si="4"/>
        <v>0.69031980329759968</v>
      </c>
      <c r="D142" s="95">
        <f t="shared" si="5"/>
        <v>6.4854311104109854</v>
      </c>
      <c r="E142" s="11"/>
      <c r="F142" s="11"/>
      <c r="G142" s="95"/>
      <c r="H142" s="95">
        <f t="shared" si="6"/>
        <v>56.653109280000002</v>
      </c>
      <c r="I142" s="95">
        <f t="shared" si="6"/>
        <v>61.697896516800007</v>
      </c>
      <c r="J142" s="95">
        <f t="shared" si="6"/>
        <v>51.713690633999995</v>
      </c>
      <c r="K142" s="95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x14ac:dyDescent="0.2">
      <c r="A143" s="98">
        <v>45383</v>
      </c>
      <c r="B143" s="95">
        <f t="shared" si="3"/>
        <v>5.4329168504187981</v>
      </c>
      <c r="C143" s="95">
        <f t="shared" si="4"/>
        <v>0.24118316109000038</v>
      </c>
      <c r="D143" s="95">
        <f t="shared" si="5"/>
        <v>5.6741000115087985</v>
      </c>
      <c r="E143" s="11"/>
      <c r="F143" s="11"/>
      <c r="G143" s="95"/>
      <c r="H143" s="95">
        <f t="shared" si="6"/>
        <v>51.655964040000008</v>
      </c>
      <c r="I143" s="95">
        <f t="shared" si="6"/>
        <v>57.681726750000003</v>
      </c>
      <c r="J143" s="95">
        <f t="shared" si="6"/>
        <v>46.385366306400002</v>
      </c>
      <c r="K143" s="95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x14ac:dyDescent="0.2">
      <c r="A144" s="98">
        <v>45413</v>
      </c>
      <c r="B144" s="95">
        <f t="shared" si="3"/>
        <v>5.7951113071133857</v>
      </c>
      <c r="C144" s="95">
        <f t="shared" si="4"/>
        <v>0.25190241269400016</v>
      </c>
      <c r="D144" s="95">
        <f t="shared" si="5"/>
        <v>6.0470137198073859</v>
      </c>
      <c r="E144" s="11"/>
      <c r="F144" s="11"/>
      <c r="G144" s="95"/>
      <c r="H144" s="95">
        <f t="shared" si="6"/>
        <v>56.162976840000006</v>
      </c>
      <c r="I144" s="95">
        <f t="shared" si="6"/>
        <v>65.183512222800005</v>
      </c>
      <c r="J144" s="95">
        <f t="shared" si="6"/>
        <v>48.065179499999999</v>
      </c>
      <c r="K144" s="95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x14ac:dyDescent="0.2">
      <c r="A145" s="98">
        <v>45444</v>
      </c>
      <c r="B145" s="95">
        <f t="shared" si="3"/>
        <v>5.9399890897912186</v>
      </c>
      <c r="C145" s="95">
        <f t="shared" si="4"/>
        <v>0.25511818817520027</v>
      </c>
      <c r="D145" s="95">
        <f t="shared" si="5"/>
        <v>6.1951072779664189</v>
      </c>
      <c r="E145" s="11"/>
      <c r="F145" s="11"/>
      <c r="G145" s="95"/>
      <c r="H145" s="95">
        <f t="shared" ref="H145:J160" si="7">H133*(1+H$5)</f>
        <v>58.899749040000003</v>
      </c>
      <c r="I145" s="95">
        <f t="shared" si="7"/>
        <v>68.999593302000008</v>
      </c>
      <c r="J145" s="95">
        <f t="shared" si="7"/>
        <v>49.2380317836</v>
      </c>
      <c r="K145" s="95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x14ac:dyDescent="0.2">
      <c r="A146" s="98">
        <v>45474</v>
      </c>
      <c r="B146" s="95">
        <f t="shared" si="3"/>
        <v>6.1573057638079733</v>
      </c>
      <c r="C146" s="95">
        <f t="shared" si="4"/>
        <v>0.2615497391375996</v>
      </c>
      <c r="D146" s="95">
        <f t="shared" si="5"/>
        <v>6.4188555029455729</v>
      </c>
      <c r="E146" s="11"/>
      <c r="F146" s="11"/>
      <c r="G146" s="95"/>
      <c r="H146" s="95">
        <f t="shared" si="7"/>
        <v>66.4794792</v>
      </c>
      <c r="I146" s="95">
        <f t="shared" si="7"/>
        <v>84.250569286800001</v>
      </c>
      <c r="J146" s="95">
        <f t="shared" si="7"/>
        <v>51.8442025716</v>
      </c>
      <c r="K146" s="95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x14ac:dyDescent="0.2">
      <c r="A147" s="98">
        <v>45505</v>
      </c>
      <c r="B147" s="95">
        <f t="shared" si="3"/>
        <v>6.1573057638079733</v>
      </c>
      <c r="C147" s="95">
        <f t="shared" si="4"/>
        <v>0.26798129010000071</v>
      </c>
      <c r="D147" s="95">
        <f t="shared" si="5"/>
        <v>6.4252870539079741</v>
      </c>
      <c r="E147" s="11"/>
      <c r="F147" s="11"/>
      <c r="G147" s="95"/>
      <c r="H147" s="95">
        <f t="shared" si="7"/>
        <v>58.377988440000003</v>
      </c>
      <c r="I147" s="95">
        <f t="shared" si="7"/>
        <v>65.870154374400002</v>
      </c>
      <c r="J147" s="95">
        <f t="shared" si="7"/>
        <v>51.044735282400005</v>
      </c>
      <c r="K147" s="95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x14ac:dyDescent="0.2">
      <c r="A148" s="98">
        <v>45536</v>
      </c>
      <c r="B148" s="95">
        <f t="shared" si="3"/>
        <v>5.7951113071133857</v>
      </c>
      <c r="C148" s="95">
        <f t="shared" si="4"/>
        <v>0.26369358945840116</v>
      </c>
      <c r="D148" s="95">
        <f t="shared" si="5"/>
        <v>6.0588048965717869</v>
      </c>
      <c r="E148" s="11"/>
      <c r="F148" s="11"/>
      <c r="G148" s="95"/>
      <c r="H148" s="95">
        <f t="shared" si="7"/>
        <v>51.948628560000003</v>
      </c>
      <c r="I148" s="95">
        <f t="shared" si="7"/>
        <v>55.421191407600006</v>
      </c>
      <c r="J148" s="95">
        <f t="shared" si="7"/>
        <v>48.533782942800002</v>
      </c>
      <c r="K148" s="95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x14ac:dyDescent="0.2">
      <c r="A149" s="98">
        <v>45566</v>
      </c>
      <c r="B149" s="95">
        <f t="shared" si="3"/>
        <v>5.4329168504187981</v>
      </c>
      <c r="C149" s="95">
        <f t="shared" si="4"/>
        <v>0.26369358945840116</v>
      </c>
      <c r="D149" s="95">
        <f t="shared" si="5"/>
        <v>5.6966104398771993</v>
      </c>
      <c r="E149" s="11"/>
      <c r="F149" s="11"/>
      <c r="G149" s="95"/>
      <c r="H149" s="95">
        <f t="shared" si="7"/>
        <v>49.58275896</v>
      </c>
      <c r="I149" s="95">
        <f t="shared" si="7"/>
        <v>53.018783999999997</v>
      </c>
      <c r="J149" s="95">
        <f t="shared" si="7"/>
        <v>46.386794775600002</v>
      </c>
      <c r="K149" s="95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x14ac:dyDescent="0.2">
      <c r="A150" s="98">
        <v>45597</v>
      </c>
      <c r="B150" s="95">
        <f t="shared" si="3"/>
        <v>5.7951113071133857</v>
      </c>
      <c r="C150" s="95">
        <f t="shared" si="4"/>
        <v>0.39516521038145935</v>
      </c>
      <c r="D150" s="95">
        <f t="shared" si="5"/>
        <v>6.1902765174948451</v>
      </c>
      <c r="E150" s="11"/>
      <c r="F150" s="11"/>
      <c r="G150" s="95"/>
      <c r="H150" s="95">
        <f t="shared" si="7"/>
        <v>55.920771720000005</v>
      </c>
      <c r="I150" s="95">
        <f t="shared" si="7"/>
        <v>60.916158684000003</v>
      </c>
      <c r="J150" s="95">
        <f t="shared" si="7"/>
        <v>51.100319692799992</v>
      </c>
      <c r="K150" s="95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x14ac:dyDescent="0.2">
      <c r="A151" s="98">
        <v>45627</v>
      </c>
      <c r="B151" s="95">
        <f t="shared" si="3"/>
        <v>6.1573057638079733</v>
      </c>
      <c r="C151" s="95">
        <f t="shared" si="4"/>
        <v>1.9985615845593854</v>
      </c>
      <c r="D151" s="95">
        <f t="shared" si="5"/>
        <v>8.1558673483673587</v>
      </c>
      <c r="E151" s="11"/>
      <c r="F151" s="11"/>
      <c r="G151" s="95"/>
      <c r="H151" s="95">
        <f t="shared" si="7"/>
        <v>76.683722400000008</v>
      </c>
      <c r="I151" s="95">
        <f t="shared" si="7"/>
        <v>87.961711460400011</v>
      </c>
      <c r="J151" s="95">
        <f t="shared" si="7"/>
        <v>66.556219103999993</v>
      </c>
      <c r="K151" s="95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x14ac:dyDescent="0.2">
      <c r="A152" s="98">
        <v>45658</v>
      </c>
      <c r="B152" s="95">
        <f t="shared" si="3"/>
        <v>6.2804518790841328</v>
      </c>
      <c r="C152" s="95">
        <f t="shared" si="4"/>
        <v>3.8147458223283106</v>
      </c>
      <c r="D152" s="95">
        <f t="shared" si="5"/>
        <v>10.095197701412443</v>
      </c>
      <c r="E152" s="11"/>
      <c r="F152" s="11"/>
      <c r="G152" s="95"/>
      <c r="H152" s="95">
        <f t="shared" si="7"/>
        <v>101.33326622880001</v>
      </c>
      <c r="I152" s="95">
        <f t="shared" si="7"/>
        <v>123.254444622528</v>
      </c>
      <c r="J152" s="95">
        <f t="shared" si="7"/>
        <v>83.280716293031986</v>
      </c>
      <c r="K152" s="95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x14ac:dyDescent="0.2">
      <c r="A153" s="98">
        <v>45689</v>
      </c>
      <c r="B153" s="95">
        <f t="shared" si="3"/>
        <v>6.2804518790841328</v>
      </c>
      <c r="C153" s="95">
        <f t="shared" si="4"/>
        <v>3.1685678971359845</v>
      </c>
      <c r="D153" s="95">
        <f t="shared" si="5"/>
        <v>9.4490197762201174</v>
      </c>
      <c r="E153" s="11"/>
      <c r="F153" s="11"/>
      <c r="G153" s="95"/>
      <c r="H153" s="95">
        <f t="shared" si="7"/>
        <v>81.843332342400004</v>
      </c>
      <c r="I153" s="95">
        <f t="shared" si="7"/>
        <v>89.406408944448003</v>
      </c>
      <c r="J153" s="95">
        <f t="shared" si="7"/>
        <v>74.967380491896009</v>
      </c>
      <c r="K153" s="95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x14ac:dyDescent="0.2">
      <c r="A154" s="98">
        <v>45717</v>
      </c>
      <c r="B154" s="95">
        <f t="shared" si="3"/>
        <v>5.9110135332556535</v>
      </c>
      <c r="C154" s="95">
        <f t="shared" si="4"/>
        <v>0.70412619936355192</v>
      </c>
      <c r="D154" s="95">
        <f t="shared" si="5"/>
        <v>6.6151397326192054</v>
      </c>
      <c r="E154" s="11"/>
      <c r="F154" s="11"/>
      <c r="G154" s="95"/>
      <c r="H154" s="95">
        <f t="shared" si="7"/>
        <v>57.786171465600006</v>
      </c>
      <c r="I154" s="95">
        <f t="shared" si="7"/>
        <v>62.931854447136011</v>
      </c>
      <c r="J154" s="95">
        <f t="shared" si="7"/>
        <v>52.747964446679994</v>
      </c>
      <c r="K154" s="95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x14ac:dyDescent="0.2">
      <c r="A155" s="98">
        <v>45748</v>
      </c>
      <c r="B155" s="95">
        <f t="shared" si="3"/>
        <v>5.5415751874271741</v>
      </c>
      <c r="C155" s="95">
        <f t="shared" si="4"/>
        <v>0.24600682431180054</v>
      </c>
      <c r="D155" s="95">
        <f t="shared" si="5"/>
        <v>5.7875820117389747</v>
      </c>
      <c r="E155" s="11"/>
      <c r="F155" s="11"/>
      <c r="G155" s="95"/>
      <c r="H155" s="95">
        <f t="shared" si="7"/>
        <v>52.689083320800009</v>
      </c>
      <c r="I155" s="95">
        <f t="shared" si="7"/>
        <v>58.835361285000005</v>
      </c>
      <c r="J155" s="95">
        <f t="shared" si="7"/>
        <v>47.313073632528003</v>
      </c>
      <c r="K155" s="95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x14ac:dyDescent="0.2">
      <c r="A156" s="98">
        <v>45778</v>
      </c>
      <c r="B156" s="95">
        <f t="shared" si="3"/>
        <v>5.9110135332556535</v>
      </c>
      <c r="C156" s="95">
        <f t="shared" si="4"/>
        <v>0.25694046094788003</v>
      </c>
      <c r="D156" s="95">
        <f t="shared" si="5"/>
        <v>6.1679539942035335</v>
      </c>
      <c r="E156" s="11"/>
      <c r="F156" s="11"/>
      <c r="G156" s="95"/>
      <c r="H156" s="95">
        <f t="shared" si="7"/>
        <v>57.286236376800005</v>
      </c>
      <c r="I156" s="95">
        <f t="shared" si="7"/>
        <v>66.487182467256005</v>
      </c>
      <c r="J156" s="95">
        <f t="shared" si="7"/>
        <v>49.026483089999999</v>
      </c>
      <c r="K156" s="95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x14ac:dyDescent="0.2">
      <c r="A157" s="98">
        <v>45809</v>
      </c>
      <c r="B157" s="95">
        <f t="shared" si="3"/>
        <v>6.0587888715870433</v>
      </c>
      <c r="C157" s="95">
        <f t="shared" si="4"/>
        <v>0.26022055193870397</v>
      </c>
      <c r="D157" s="95">
        <f t="shared" si="5"/>
        <v>6.3190094235257472</v>
      </c>
      <c r="E157" s="11"/>
      <c r="F157" s="11"/>
      <c r="G157" s="95"/>
      <c r="H157" s="95">
        <f t="shared" si="7"/>
        <v>60.077744020800004</v>
      </c>
      <c r="I157" s="95">
        <f t="shared" si="7"/>
        <v>70.379585168040009</v>
      </c>
      <c r="J157" s="95">
        <f t="shared" si="7"/>
        <v>50.222792419272004</v>
      </c>
      <c r="K157" s="95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x14ac:dyDescent="0.2">
      <c r="A158" s="98">
        <v>45839</v>
      </c>
      <c r="B158" s="95">
        <f t="shared" si="3"/>
        <v>6.2804518790841328</v>
      </c>
      <c r="C158" s="95">
        <f t="shared" si="4"/>
        <v>0.26678073392035184</v>
      </c>
      <c r="D158" s="95">
        <f t="shared" si="5"/>
        <v>6.5472326130044847</v>
      </c>
      <c r="E158" s="11"/>
      <c r="F158" s="11"/>
      <c r="G158" s="95"/>
      <c r="H158" s="95">
        <f t="shared" si="7"/>
        <v>67.809068784000004</v>
      </c>
      <c r="I158" s="95">
        <f t="shared" si="7"/>
        <v>85.935580672536005</v>
      </c>
      <c r="J158" s="95">
        <f t="shared" si="7"/>
        <v>52.881086623032004</v>
      </c>
      <c r="K158" s="95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x14ac:dyDescent="0.2">
      <c r="A159" s="98">
        <v>45870</v>
      </c>
      <c r="B159" s="95">
        <f t="shared" si="3"/>
        <v>6.2804518790841328</v>
      </c>
      <c r="C159" s="95">
        <f t="shared" si="4"/>
        <v>0.2733409159020006</v>
      </c>
      <c r="D159" s="95">
        <f t="shared" si="5"/>
        <v>6.5537927949861334</v>
      </c>
      <c r="E159" s="11"/>
      <c r="F159" s="11"/>
      <c r="G159" s="95"/>
      <c r="H159" s="95">
        <f t="shared" si="7"/>
        <v>59.545548208800007</v>
      </c>
      <c r="I159" s="95">
        <f t="shared" si="7"/>
        <v>67.187557461888005</v>
      </c>
      <c r="J159" s="95">
        <f t="shared" si="7"/>
        <v>52.065629988048009</v>
      </c>
      <c r="K159" s="95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x14ac:dyDescent="0.2">
      <c r="A160" s="98">
        <v>45901</v>
      </c>
      <c r="B160" s="95">
        <f t="shared" si="3"/>
        <v>5.9110135332556535</v>
      </c>
      <c r="C160" s="95">
        <f t="shared" si="4"/>
        <v>0.26896746124756898</v>
      </c>
      <c r="D160" s="95">
        <f t="shared" si="5"/>
        <v>6.1799809945032225</v>
      </c>
      <c r="E160" s="11"/>
      <c r="F160" s="11"/>
      <c r="G160" s="95"/>
      <c r="H160" s="95">
        <f t="shared" si="7"/>
        <v>52.987601131200002</v>
      </c>
      <c r="I160" s="95">
        <f t="shared" si="7"/>
        <v>56.529615235752004</v>
      </c>
      <c r="J160" s="95">
        <f t="shared" si="7"/>
        <v>49.504458601656005</v>
      </c>
      <c r="K160" s="95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x14ac:dyDescent="0.2">
      <c r="A161" s="98">
        <v>45931</v>
      </c>
      <c r="B161" s="95">
        <f t="shared" si="3"/>
        <v>5.5415751874271741</v>
      </c>
      <c r="C161" s="95">
        <f t="shared" si="4"/>
        <v>0.26896746124756898</v>
      </c>
      <c r="D161" s="95">
        <f t="shared" si="5"/>
        <v>5.8105426486747431</v>
      </c>
      <c r="E161" s="11"/>
      <c r="F161" s="11"/>
      <c r="G161" s="95"/>
      <c r="H161" s="95">
        <f t="shared" ref="H161:J176" si="8">H149*(1+H$5)</f>
        <v>50.574414139200002</v>
      </c>
      <c r="I161" s="95">
        <f t="shared" si="8"/>
        <v>54.079159679999997</v>
      </c>
      <c r="J161" s="95">
        <f t="shared" si="8"/>
        <v>47.314530671112003</v>
      </c>
      <c r="K161" s="95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x14ac:dyDescent="0.2">
      <c r="A162" s="98">
        <v>45962</v>
      </c>
      <c r="B162" s="95">
        <f t="shared" si="3"/>
        <v>5.9110135332556535</v>
      </c>
      <c r="C162" s="95">
        <f t="shared" si="4"/>
        <v>0.40306851458908888</v>
      </c>
      <c r="D162" s="95">
        <f t="shared" si="5"/>
        <v>6.3140820478447424</v>
      </c>
      <c r="E162" s="11"/>
      <c r="F162" s="11"/>
      <c r="G162" s="95"/>
      <c r="H162" s="95">
        <f t="shared" si="8"/>
        <v>57.039187154400004</v>
      </c>
      <c r="I162" s="95">
        <f t="shared" si="8"/>
        <v>62.134481857680001</v>
      </c>
      <c r="J162" s="95">
        <f t="shared" si="8"/>
        <v>52.122326086655995</v>
      </c>
      <c r="K162" s="95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x14ac:dyDescent="0.2">
      <c r="A163" s="98">
        <v>45992</v>
      </c>
      <c r="B163" s="95">
        <f t="shared" si="3"/>
        <v>6.2804518790841328</v>
      </c>
      <c r="C163" s="95">
        <f t="shared" si="4"/>
        <v>2.0385328162505729</v>
      </c>
      <c r="D163" s="95">
        <f t="shared" si="5"/>
        <v>8.3189846953347057</v>
      </c>
      <c r="E163" s="11"/>
      <c r="F163" s="11"/>
      <c r="G163" s="95"/>
      <c r="H163" s="95">
        <f t="shared" si="8"/>
        <v>78.217396848000007</v>
      </c>
      <c r="I163" s="95">
        <f t="shared" si="8"/>
        <v>89.720945689608016</v>
      </c>
      <c r="J163" s="95">
        <f t="shared" si="8"/>
        <v>67.887343486079999</v>
      </c>
      <c r="K163" s="95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x14ac:dyDescent="0.2">
      <c r="A164" s="98">
        <v>46023</v>
      </c>
      <c r="B164" s="95">
        <f t="shared" si="3"/>
        <v>6.4060609166658153</v>
      </c>
      <c r="C164" s="95">
        <f t="shared" si="4"/>
        <v>3.891040738774878</v>
      </c>
      <c r="D164" s="95">
        <f t="shared" si="5"/>
        <v>10.297101655440693</v>
      </c>
      <c r="E164" s="11"/>
      <c r="F164" s="11"/>
      <c r="G164" s="95"/>
      <c r="H164" s="95">
        <f t="shared" si="8"/>
        <v>103.35993155337601</v>
      </c>
      <c r="I164" s="95">
        <f t="shared" si="8"/>
        <v>125.71953351497856</v>
      </c>
      <c r="J164" s="95">
        <f t="shared" si="8"/>
        <v>84.946330618892631</v>
      </c>
      <c r="K164" s="95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x14ac:dyDescent="0.2">
      <c r="A165" s="98">
        <v>46054</v>
      </c>
      <c r="B165" s="95">
        <f t="shared" si="3"/>
        <v>6.4060609166658153</v>
      </c>
      <c r="C165" s="95">
        <f t="shared" si="4"/>
        <v>3.2319392550787054</v>
      </c>
      <c r="D165" s="95">
        <f t="shared" si="5"/>
        <v>9.6380001717445207</v>
      </c>
      <c r="E165" s="11"/>
      <c r="F165" s="11"/>
      <c r="G165" s="95"/>
      <c r="H165" s="95">
        <f t="shared" si="8"/>
        <v>83.480198989248009</v>
      </c>
      <c r="I165" s="95">
        <f t="shared" si="8"/>
        <v>91.194537123336971</v>
      </c>
      <c r="J165" s="95">
        <f t="shared" si="8"/>
        <v>76.466728101733935</v>
      </c>
      <c r="K165" s="95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x14ac:dyDescent="0.2">
      <c r="A166" s="98">
        <v>46082</v>
      </c>
      <c r="B166" s="95">
        <f t="shared" si="3"/>
        <v>6.0292338039207669</v>
      </c>
      <c r="C166" s="95">
        <f t="shared" si="4"/>
        <v>0.71820872335082253</v>
      </c>
      <c r="D166" s="95">
        <f t="shared" si="5"/>
        <v>6.7474425272715894</v>
      </c>
      <c r="E166" s="11"/>
      <c r="F166" s="11"/>
      <c r="G166" s="95"/>
      <c r="H166" s="95">
        <f t="shared" si="8"/>
        <v>58.941894894912011</v>
      </c>
      <c r="I166" s="95">
        <f t="shared" si="8"/>
        <v>64.190491536078738</v>
      </c>
      <c r="J166" s="95">
        <f t="shared" si="8"/>
        <v>53.802923735613597</v>
      </c>
      <c r="K166" s="95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x14ac:dyDescent="0.2">
      <c r="A167" s="98">
        <v>46113</v>
      </c>
      <c r="B167" s="95">
        <f t="shared" si="3"/>
        <v>5.6524066911757176</v>
      </c>
      <c r="C167" s="95">
        <f t="shared" si="4"/>
        <v>0.25092696079803645</v>
      </c>
      <c r="D167" s="95">
        <f t="shared" si="5"/>
        <v>5.903333651973754</v>
      </c>
      <c r="E167" s="11"/>
      <c r="F167" s="11"/>
      <c r="G167" s="95"/>
      <c r="H167" s="95">
        <f t="shared" si="8"/>
        <v>53.742864987216009</v>
      </c>
      <c r="I167" s="95">
        <f t="shared" si="8"/>
        <v>60.012068510700004</v>
      </c>
      <c r="J167" s="95">
        <f t="shared" si="8"/>
        <v>48.259335105178565</v>
      </c>
      <c r="K167" s="95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x14ac:dyDescent="0.2">
      <c r="A168" s="98">
        <v>46143</v>
      </c>
      <c r="B168" s="95">
        <f t="shared" si="3"/>
        <v>6.0292338039207669</v>
      </c>
      <c r="C168" s="95">
        <f t="shared" si="4"/>
        <v>0.2620792701668373</v>
      </c>
      <c r="D168" s="95">
        <f t="shared" si="5"/>
        <v>6.2913130740876042</v>
      </c>
      <c r="E168" s="11"/>
      <c r="F168" s="11"/>
      <c r="G168" s="95"/>
      <c r="H168" s="95">
        <f t="shared" si="8"/>
        <v>58.431961104336004</v>
      </c>
      <c r="I168" s="95">
        <f t="shared" si="8"/>
        <v>67.816926116601124</v>
      </c>
      <c r="J168" s="95">
        <f t="shared" si="8"/>
        <v>50.007012751799998</v>
      </c>
      <c r="K168" s="95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x14ac:dyDescent="0.2">
      <c r="A169" s="98">
        <v>46174</v>
      </c>
      <c r="B169" s="95">
        <f t="shared" si="3"/>
        <v>6.1799646490187845</v>
      </c>
      <c r="C169" s="95">
        <f t="shared" si="4"/>
        <v>0.26542496297747764</v>
      </c>
      <c r="D169" s="95">
        <f t="shared" si="5"/>
        <v>6.4453896119962621</v>
      </c>
      <c r="E169" s="11"/>
      <c r="F169" s="11"/>
      <c r="G169" s="95"/>
      <c r="H169" s="95">
        <f t="shared" si="8"/>
        <v>61.279298901216002</v>
      </c>
      <c r="I169" s="95">
        <f t="shared" si="8"/>
        <v>71.787176871400817</v>
      </c>
      <c r="J169" s="95">
        <f t="shared" si="8"/>
        <v>51.227248267657444</v>
      </c>
      <c r="K169" s="95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x14ac:dyDescent="0.2">
      <c r="A170" s="98">
        <v>46204</v>
      </c>
      <c r="B170" s="95">
        <f t="shared" si="3"/>
        <v>6.4060609166658153</v>
      </c>
      <c r="C170" s="95">
        <f t="shared" si="4"/>
        <v>0.27211634859875922</v>
      </c>
      <c r="D170" s="95">
        <f t="shared" si="5"/>
        <v>6.6781772652645746</v>
      </c>
      <c r="E170" s="11"/>
      <c r="F170" s="11"/>
      <c r="G170" s="95"/>
      <c r="H170" s="95">
        <f t="shared" si="8"/>
        <v>69.165250159679999</v>
      </c>
      <c r="I170" s="95">
        <f t="shared" si="8"/>
        <v>87.654292285986728</v>
      </c>
      <c r="J170" s="95">
        <f t="shared" si="8"/>
        <v>53.938708355492643</v>
      </c>
      <c r="K170" s="95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x14ac:dyDescent="0.2">
      <c r="A171" s="98">
        <v>46235</v>
      </c>
      <c r="B171" s="95">
        <f t="shared" si="3"/>
        <v>6.4060609166658153</v>
      </c>
      <c r="C171" s="95">
        <f t="shared" si="4"/>
        <v>0.27880773422004079</v>
      </c>
      <c r="D171" s="95">
        <f t="shared" si="5"/>
        <v>6.6848686508858561</v>
      </c>
      <c r="E171" s="11"/>
      <c r="F171" s="11"/>
      <c r="G171" s="95"/>
      <c r="H171" s="95">
        <f t="shared" si="8"/>
        <v>60.736459172976005</v>
      </c>
      <c r="I171" s="95">
        <f t="shared" si="8"/>
        <v>68.531308611125766</v>
      </c>
      <c r="J171" s="95">
        <f t="shared" si="8"/>
        <v>53.106942587808973</v>
      </c>
      <c r="K171" s="95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x14ac:dyDescent="0.2">
      <c r="A172" s="98">
        <v>46266</v>
      </c>
      <c r="B172" s="95">
        <f t="shared" si="3"/>
        <v>6.0292338039207669</v>
      </c>
      <c r="C172" s="95">
        <f t="shared" si="4"/>
        <v>0.27434681047251974</v>
      </c>
      <c r="D172" s="95">
        <f t="shared" si="5"/>
        <v>6.3035806143932867</v>
      </c>
      <c r="E172" s="11"/>
      <c r="F172" s="11"/>
      <c r="G172" s="95"/>
      <c r="H172" s="95">
        <f t="shared" si="8"/>
        <v>54.047353153824005</v>
      </c>
      <c r="I172" s="95">
        <f t="shared" si="8"/>
        <v>57.660207540467049</v>
      </c>
      <c r="J172" s="95">
        <f t="shared" si="8"/>
        <v>50.494547773689128</v>
      </c>
      <c r="K172" s="95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x14ac:dyDescent="0.2">
      <c r="A173" s="98">
        <v>46296</v>
      </c>
      <c r="B173" s="95">
        <f t="shared" si="3"/>
        <v>5.6524066911757176</v>
      </c>
      <c r="C173" s="95">
        <f t="shared" si="4"/>
        <v>0.27434681047252063</v>
      </c>
      <c r="D173" s="95">
        <f t="shared" si="5"/>
        <v>5.9267535016482382</v>
      </c>
      <c r="E173" s="11"/>
      <c r="F173" s="11"/>
      <c r="G173" s="95"/>
      <c r="H173" s="95">
        <f t="shared" si="8"/>
        <v>51.585902421984002</v>
      </c>
      <c r="I173" s="95">
        <f t="shared" si="8"/>
        <v>55.1607428736</v>
      </c>
      <c r="J173" s="95">
        <f t="shared" si="8"/>
        <v>48.260821284534245</v>
      </c>
      <c r="K173" s="95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x14ac:dyDescent="0.2">
      <c r="A174" s="98">
        <v>46327</v>
      </c>
      <c r="B174" s="95">
        <f t="shared" si="3"/>
        <v>6.0292338039207669</v>
      </c>
      <c r="C174" s="95">
        <f t="shared" si="4"/>
        <v>0.41112988488087066</v>
      </c>
      <c r="D174" s="95">
        <f t="shared" si="5"/>
        <v>6.4403636888016376</v>
      </c>
      <c r="E174" s="11"/>
      <c r="F174" s="11"/>
      <c r="G174" s="95"/>
      <c r="H174" s="95">
        <f t="shared" si="8"/>
        <v>58.179970897488005</v>
      </c>
      <c r="I174" s="95">
        <f t="shared" si="8"/>
        <v>63.377171494833604</v>
      </c>
      <c r="J174" s="95">
        <f t="shared" si="8"/>
        <v>53.164772608389114</v>
      </c>
      <c r="K174" s="95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x14ac:dyDescent="0.2">
      <c r="A175" s="98">
        <v>46357</v>
      </c>
      <c r="B175" s="95">
        <f t="shared" si="3"/>
        <v>6.4060609166658153</v>
      </c>
      <c r="C175" s="95">
        <f t="shared" si="4"/>
        <v>2.0793034725755852</v>
      </c>
      <c r="D175" s="95">
        <f t="shared" si="5"/>
        <v>8.4853643892414006</v>
      </c>
      <c r="E175" s="11"/>
      <c r="F175" s="11"/>
      <c r="G175" s="95"/>
      <c r="H175" s="95">
        <f t="shared" si="8"/>
        <v>79.781744784960011</v>
      </c>
      <c r="I175" s="95">
        <f t="shared" si="8"/>
        <v>91.515364603400172</v>
      </c>
      <c r="J175" s="95">
        <f t="shared" si="8"/>
        <v>69.245090355801594</v>
      </c>
      <c r="K175" s="95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x14ac:dyDescent="0.2">
      <c r="A176" s="98">
        <v>46388</v>
      </c>
      <c r="B176" s="95">
        <f t="shared" si="3"/>
        <v>6.5341821349991314</v>
      </c>
      <c r="C176" s="95">
        <f t="shared" si="4"/>
        <v>3.9688615535503757</v>
      </c>
      <c r="D176" s="95">
        <f t="shared" si="5"/>
        <v>10.503043688549507</v>
      </c>
      <c r="E176" s="11"/>
      <c r="F176" s="11"/>
      <c r="G176" s="95"/>
      <c r="H176" s="95">
        <f t="shared" si="8"/>
        <v>105.42713018444354</v>
      </c>
      <c r="I176" s="95">
        <f t="shared" si="8"/>
        <v>128.23392418527814</v>
      </c>
      <c r="J176" s="95">
        <f t="shared" si="8"/>
        <v>86.645257231270492</v>
      </c>
      <c r="K176" s="95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x14ac:dyDescent="0.2">
      <c r="A177" s="98">
        <v>46419</v>
      </c>
      <c r="B177" s="95">
        <f t="shared" si="3"/>
        <v>6.5341821349991314</v>
      </c>
      <c r="C177" s="95">
        <f t="shared" si="4"/>
        <v>3.2965780401802807</v>
      </c>
      <c r="D177" s="95">
        <f t="shared" si="5"/>
        <v>9.830760175179412</v>
      </c>
      <c r="E177" s="11"/>
      <c r="F177" s="11"/>
      <c r="G177" s="95"/>
      <c r="H177" s="95">
        <f t="shared" ref="H177:J192" si="9">H165*(1+H$5)</f>
        <v>85.149802969032976</v>
      </c>
      <c r="I177" s="95">
        <f t="shared" si="9"/>
        <v>93.018427865803716</v>
      </c>
      <c r="J177" s="95">
        <f t="shared" si="9"/>
        <v>77.996062663768612</v>
      </c>
      <c r="K177" s="95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x14ac:dyDescent="0.2">
      <c r="A178" s="98">
        <v>46447</v>
      </c>
      <c r="B178" s="95">
        <f t="shared" si="3"/>
        <v>6.1498184799991824</v>
      </c>
      <c r="C178" s="95">
        <f t="shared" si="4"/>
        <v>0.73257289781783896</v>
      </c>
      <c r="D178" s="95">
        <f t="shared" si="5"/>
        <v>6.8823913778170214</v>
      </c>
      <c r="E178" s="11"/>
      <c r="F178" s="11"/>
      <c r="G178" s="95"/>
      <c r="H178" s="95">
        <f t="shared" si="9"/>
        <v>60.120732792810252</v>
      </c>
      <c r="I178" s="95">
        <f t="shared" si="9"/>
        <v>65.474301366800319</v>
      </c>
      <c r="J178" s="95">
        <f t="shared" si="9"/>
        <v>54.878982210325873</v>
      </c>
      <c r="K178" s="95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x14ac:dyDescent="0.2">
      <c r="A179" s="98">
        <v>46478</v>
      </c>
      <c r="B179" s="95">
        <f t="shared" si="3"/>
        <v>5.7654548249992317</v>
      </c>
      <c r="C179" s="95">
        <f t="shared" si="4"/>
        <v>0.25594550001399785</v>
      </c>
      <c r="D179" s="95">
        <f t="shared" si="5"/>
        <v>6.0214003250132295</v>
      </c>
      <c r="E179" s="11"/>
      <c r="F179" s="11"/>
      <c r="G179" s="95"/>
      <c r="H179" s="95">
        <f t="shared" si="9"/>
        <v>54.817722286960333</v>
      </c>
      <c r="I179" s="95">
        <f t="shared" si="9"/>
        <v>61.212309880914006</v>
      </c>
      <c r="J179" s="95">
        <f t="shared" si="9"/>
        <v>49.224521807282137</v>
      </c>
      <c r="K179" s="95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x14ac:dyDescent="0.2">
      <c r="A180" s="98">
        <v>46508</v>
      </c>
      <c r="B180" s="95">
        <f t="shared" si="3"/>
        <v>6.1498184799991824</v>
      </c>
      <c r="C180" s="95">
        <f t="shared" si="4"/>
        <v>0.2673208555701736</v>
      </c>
      <c r="D180" s="95">
        <f t="shared" si="5"/>
        <v>6.417139335569356</v>
      </c>
      <c r="E180" s="11"/>
      <c r="F180" s="11"/>
      <c r="G180" s="95"/>
      <c r="H180" s="95">
        <f t="shared" si="9"/>
        <v>59.600600326422722</v>
      </c>
      <c r="I180" s="95">
        <f t="shared" si="9"/>
        <v>69.173264638933148</v>
      </c>
      <c r="J180" s="95">
        <f t="shared" si="9"/>
        <v>51.007153006835999</v>
      </c>
      <c r="K180" s="95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x14ac:dyDescent="0.2">
      <c r="A181" s="98">
        <v>46539</v>
      </c>
      <c r="B181" s="95">
        <f t="shared" si="3"/>
        <v>6.30356394199916</v>
      </c>
      <c r="C181" s="95">
        <f t="shared" si="4"/>
        <v>0.27073346223702721</v>
      </c>
      <c r="D181" s="95">
        <f t="shared" si="5"/>
        <v>6.5742974042361872</v>
      </c>
      <c r="E181" s="11"/>
      <c r="F181" s="11"/>
      <c r="G181" s="95"/>
      <c r="H181" s="95">
        <f t="shared" si="9"/>
        <v>62.504884879240322</v>
      </c>
      <c r="I181" s="95">
        <f t="shared" si="9"/>
        <v>73.222920408828841</v>
      </c>
      <c r="J181" s="95">
        <f t="shared" si="9"/>
        <v>52.251793233010595</v>
      </c>
      <c r="K181" s="95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x14ac:dyDescent="0.2">
      <c r="A182" s="98">
        <v>46569</v>
      </c>
      <c r="B182" s="95">
        <f t="shared" si="3"/>
        <v>6.5341821349991314</v>
      </c>
      <c r="C182" s="95">
        <f t="shared" si="4"/>
        <v>0.27755867557073444</v>
      </c>
      <c r="D182" s="95">
        <f t="shared" si="5"/>
        <v>6.8117408105698658</v>
      </c>
      <c r="E182" s="11"/>
      <c r="F182" s="11"/>
      <c r="G182" s="95"/>
      <c r="H182" s="95">
        <f t="shared" si="9"/>
        <v>70.548555162873598</v>
      </c>
      <c r="I182" s="95">
        <f t="shared" si="9"/>
        <v>89.407378131706466</v>
      </c>
      <c r="J182" s="95">
        <f t="shared" si="9"/>
        <v>55.017482522602499</v>
      </c>
      <c r="K182" s="95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x14ac:dyDescent="0.2">
      <c r="A183" s="98">
        <v>46600</v>
      </c>
      <c r="B183" s="95">
        <f t="shared" si="3"/>
        <v>6.5341821349991314</v>
      </c>
      <c r="C183" s="95">
        <f t="shared" si="4"/>
        <v>0.28438388890444166</v>
      </c>
      <c r="D183" s="95">
        <f t="shared" si="5"/>
        <v>6.818566023903573</v>
      </c>
      <c r="E183" s="11"/>
      <c r="F183" s="11"/>
      <c r="G183" s="95"/>
      <c r="H183" s="95">
        <f t="shared" si="9"/>
        <v>61.951188356435523</v>
      </c>
      <c r="I183" s="95">
        <f t="shared" si="9"/>
        <v>69.901934783348281</v>
      </c>
      <c r="J183" s="95">
        <f t="shared" si="9"/>
        <v>54.169081439565154</v>
      </c>
      <c r="K183" s="95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x14ac:dyDescent="0.2">
      <c r="A184" s="98">
        <v>46631</v>
      </c>
      <c r="B184" s="95">
        <f t="shared" si="3"/>
        <v>6.1498184799991824</v>
      </c>
      <c r="C184" s="95">
        <f t="shared" si="4"/>
        <v>0.27983374668197047</v>
      </c>
      <c r="D184" s="95">
        <f t="shared" si="5"/>
        <v>6.4296522266811529</v>
      </c>
      <c r="E184" s="11"/>
      <c r="F184" s="11"/>
      <c r="G184" s="95"/>
      <c r="H184" s="95">
        <f t="shared" si="9"/>
        <v>55.128300216900485</v>
      </c>
      <c r="I184" s="95">
        <f t="shared" si="9"/>
        <v>58.813411691276393</v>
      </c>
      <c r="J184" s="95">
        <f t="shared" si="9"/>
        <v>51.504438729162914</v>
      </c>
      <c r="K184" s="95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x14ac:dyDescent="0.2">
      <c r="A185" s="98">
        <v>46661</v>
      </c>
      <c r="B185" s="95">
        <f t="shared" si="3"/>
        <v>5.7654548249992317</v>
      </c>
      <c r="C185" s="95">
        <f t="shared" si="4"/>
        <v>0.27983374668197136</v>
      </c>
      <c r="D185" s="95">
        <f t="shared" si="5"/>
        <v>6.045288571681203</v>
      </c>
      <c r="E185" s="11"/>
      <c r="F185" s="11"/>
      <c r="G185" s="95"/>
      <c r="H185" s="95">
        <f t="shared" si="9"/>
        <v>52.617620470423681</v>
      </c>
      <c r="I185" s="95">
        <f t="shared" si="9"/>
        <v>56.263957731072004</v>
      </c>
      <c r="J185" s="95">
        <f t="shared" si="9"/>
        <v>49.226037710224929</v>
      </c>
      <c r="K185" s="95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x14ac:dyDescent="0.2">
      <c r="A186" s="98">
        <v>46692</v>
      </c>
      <c r="B186" s="95">
        <f t="shared" si="3"/>
        <v>6.1498184799991824</v>
      </c>
      <c r="C186" s="95">
        <f t="shared" si="4"/>
        <v>0.41935248257848823</v>
      </c>
      <c r="D186" s="95">
        <f t="shared" si="5"/>
        <v>6.5691709625776706</v>
      </c>
      <c r="E186" s="11"/>
      <c r="F186" s="11"/>
      <c r="G186" s="95"/>
      <c r="H186" s="95">
        <f t="shared" si="9"/>
        <v>59.343570315437766</v>
      </c>
      <c r="I186" s="95">
        <f t="shared" si="9"/>
        <v>64.64471492473028</v>
      </c>
      <c r="J186" s="95">
        <f t="shared" si="9"/>
        <v>54.2280680605569</v>
      </c>
      <c r="K186" s="95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x14ac:dyDescent="0.2">
      <c r="A187" s="98">
        <v>46722</v>
      </c>
      <c r="B187" s="95">
        <f t="shared" si="3"/>
        <v>6.5341821349991314</v>
      </c>
      <c r="C187" s="95">
        <f t="shared" si="4"/>
        <v>2.120889542027097</v>
      </c>
      <c r="D187" s="95">
        <f t="shared" si="5"/>
        <v>8.6550716770262284</v>
      </c>
      <c r="E187" s="11"/>
      <c r="F187" s="11"/>
      <c r="G187" s="95"/>
      <c r="H187" s="95">
        <f t="shared" si="9"/>
        <v>81.377379680659217</v>
      </c>
      <c r="I187" s="95">
        <f t="shared" si="9"/>
        <v>93.345671895468172</v>
      </c>
      <c r="J187" s="95">
        <f t="shared" si="9"/>
        <v>70.629992162917631</v>
      </c>
      <c r="K187" s="95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x14ac:dyDescent="0.2">
      <c r="A188" s="98">
        <v>46753</v>
      </c>
      <c r="B188" s="95">
        <f t="shared" si="3"/>
        <v>6.6648657776991138</v>
      </c>
      <c r="C188" s="95">
        <f t="shared" si="4"/>
        <v>4.0482387846213834</v>
      </c>
      <c r="D188" s="95">
        <f t="shared" si="5"/>
        <v>10.713104562320497</v>
      </c>
      <c r="E188" s="11"/>
      <c r="F188" s="11"/>
      <c r="G188" s="95"/>
      <c r="H188" s="95">
        <f t="shared" si="9"/>
        <v>107.53567278813242</v>
      </c>
      <c r="I188" s="95">
        <f t="shared" si="9"/>
        <v>130.7986026689837</v>
      </c>
      <c r="J188" s="95">
        <f t="shared" si="9"/>
        <v>88.378162375895897</v>
      </c>
      <c r="K188" s="95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x14ac:dyDescent="0.2">
      <c r="A189" s="98">
        <v>46784</v>
      </c>
      <c r="B189" s="95">
        <f t="shared" si="3"/>
        <v>6.6648657776991138</v>
      </c>
      <c r="C189" s="95">
        <f t="shared" si="4"/>
        <v>3.3625096009838868</v>
      </c>
      <c r="D189" s="95">
        <f t="shared" si="5"/>
        <v>10.027375378683001</v>
      </c>
      <c r="E189" s="11"/>
      <c r="F189" s="11"/>
      <c r="G189" s="95"/>
      <c r="H189" s="95">
        <f t="shared" si="9"/>
        <v>86.852799028413642</v>
      </c>
      <c r="I189" s="95">
        <f t="shared" si="9"/>
        <v>94.878796423119795</v>
      </c>
      <c r="J189" s="95">
        <f t="shared" si="9"/>
        <v>79.555983917043989</v>
      </c>
      <c r="K189" s="95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x14ac:dyDescent="0.2">
      <c r="A190" s="98">
        <v>46813</v>
      </c>
      <c r="B190" s="95">
        <f t="shared" si="3"/>
        <v>6.2728148495991665</v>
      </c>
      <c r="C190" s="95">
        <f t="shared" si="4"/>
        <v>0.7472243557741951</v>
      </c>
      <c r="D190" s="95">
        <f t="shared" si="5"/>
        <v>7.0200392053733616</v>
      </c>
      <c r="E190" s="11"/>
      <c r="F190" s="11"/>
      <c r="G190" s="95"/>
      <c r="H190" s="95">
        <f t="shared" si="9"/>
        <v>61.323147448666461</v>
      </c>
      <c r="I190" s="95">
        <f t="shared" si="9"/>
        <v>66.783787394136326</v>
      </c>
      <c r="J190" s="95">
        <f t="shared" si="9"/>
        <v>55.976561854532392</v>
      </c>
      <c r="K190" s="95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x14ac:dyDescent="0.2">
      <c r="A191" s="98">
        <v>46844</v>
      </c>
      <c r="B191" s="95">
        <f t="shared" si="3"/>
        <v>5.8807639214992165</v>
      </c>
      <c r="C191" s="95">
        <f t="shared" si="4"/>
        <v>0.26106441001427783</v>
      </c>
      <c r="D191" s="95">
        <f t="shared" si="5"/>
        <v>6.1418283315134943</v>
      </c>
      <c r="E191" s="11"/>
      <c r="F191" s="11"/>
      <c r="G191" s="95"/>
      <c r="H191" s="95">
        <f t="shared" si="9"/>
        <v>55.914076732699542</v>
      </c>
      <c r="I191" s="95">
        <f t="shared" si="9"/>
        <v>62.436556078532284</v>
      </c>
      <c r="J191" s="95">
        <f t="shared" si="9"/>
        <v>50.209012243427779</v>
      </c>
      <c r="K191" s="95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x14ac:dyDescent="0.2">
      <c r="A192" s="98">
        <v>46874</v>
      </c>
      <c r="B192" s="95">
        <f t="shared" si="3"/>
        <v>6.2728148495991665</v>
      </c>
      <c r="C192" s="95">
        <f t="shared" si="4"/>
        <v>0.27266727268157709</v>
      </c>
      <c r="D192" s="95">
        <f t="shared" si="5"/>
        <v>6.5454821222807436</v>
      </c>
      <c r="E192" s="11"/>
      <c r="F192" s="11"/>
      <c r="G192" s="95"/>
      <c r="H192" s="95">
        <f t="shared" si="9"/>
        <v>60.79261233295118</v>
      </c>
      <c r="I192" s="95">
        <f t="shared" si="9"/>
        <v>70.556729931711814</v>
      </c>
      <c r="J192" s="95">
        <f t="shared" si="9"/>
        <v>52.027296066972717</v>
      </c>
      <c r="K192" s="95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x14ac:dyDescent="0.2">
      <c r="A193" s="98">
        <v>46905</v>
      </c>
      <c r="B193" s="95">
        <f t="shared" ref="B193:B256" si="10">B181*(1+B$5)</f>
        <v>6.4296352208391436</v>
      </c>
      <c r="C193" s="95">
        <f t="shared" ref="C193:C256" si="11">D193-B193</f>
        <v>0.27614813148176776</v>
      </c>
      <c r="D193" s="95">
        <f t="shared" ref="D193:D256" si="12">D181*(1+D$5)</f>
        <v>6.7057833523209114</v>
      </c>
      <c r="E193" s="11"/>
      <c r="F193" s="11"/>
      <c r="G193" s="95"/>
      <c r="H193" s="95">
        <f t="shared" ref="H193:J208" si="13">H181*(1+H$5)</f>
        <v>63.754982576825128</v>
      </c>
      <c r="I193" s="95">
        <f t="shared" si="13"/>
        <v>74.687378817005424</v>
      </c>
      <c r="J193" s="95">
        <f t="shared" si="13"/>
        <v>53.296829097670809</v>
      </c>
      <c r="K193" s="95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x14ac:dyDescent="0.2">
      <c r="A194" s="98">
        <v>46935</v>
      </c>
      <c r="B194" s="95">
        <f t="shared" si="10"/>
        <v>6.6648657776991138</v>
      </c>
      <c r="C194" s="95">
        <f t="shared" si="11"/>
        <v>0.28310984908214909</v>
      </c>
      <c r="D194" s="95">
        <f t="shared" si="12"/>
        <v>6.9479756267812629</v>
      </c>
      <c r="E194" s="11"/>
      <c r="F194" s="11"/>
      <c r="G194" s="95"/>
      <c r="H194" s="95">
        <f t="shared" si="13"/>
        <v>71.959526266131064</v>
      </c>
      <c r="I194" s="95">
        <f t="shared" si="13"/>
        <v>91.195525694340603</v>
      </c>
      <c r="J194" s="95">
        <f t="shared" si="13"/>
        <v>56.117832173054552</v>
      </c>
      <c r="K194" s="95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x14ac:dyDescent="0.2">
      <c r="A195" s="98">
        <v>46966</v>
      </c>
      <c r="B195" s="95">
        <f t="shared" si="10"/>
        <v>6.6648657776991138</v>
      </c>
      <c r="C195" s="95">
        <f t="shared" si="11"/>
        <v>0.29007156668253042</v>
      </c>
      <c r="D195" s="95">
        <f t="shared" si="12"/>
        <v>6.9549373443816442</v>
      </c>
      <c r="E195" s="11"/>
      <c r="F195" s="11"/>
      <c r="G195" s="95"/>
      <c r="H195" s="95">
        <f t="shared" si="13"/>
        <v>63.190212123564237</v>
      </c>
      <c r="I195" s="95">
        <f t="shared" si="13"/>
        <v>71.29997347901525</v>
      </c>
      <c r="J195" s="95">
        <f t="shared" si="13"/>
        <v>55.252463068356455</v>
      </c>
      <c r="K195" s="95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x14ac:dyDescent="0.2">
      <c r="A196" s="98">
        <v>46997</v>
      </c>
      <c r="B196" s="95">
        <f t="shared" si="10"/>
        <v>6.2728148495991665</v>
      </c>
      <c r="C196" s="95">
        <f t="shared" si="11"/>
        <v>0.28543042161560983</v>
      </c>
      <c r="D196" s="95">
        <f t="shared" si="12"/>
        <v>6.5582452712147763</v>
      </c>
      <c r="E196" s="11"/>
      <c r="F196" s="11"/>
      <c r="G196" s="95"/>
      <c r="H196" s="95">
        <f t="shared" si="13"/>
        <v>56.230866221238493</v>
      </c>
      <c r="I196" s="95">
        <f t="shared" si="13"/>
        <v>59.989679925101925</v>
      </c>
      <c r="J196" s="95">
        <f t="shared" si="13"/>
        <v>52.534527503746176</v>
      </c>
      <c r="K196" s="95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x14ac:dyDescent="0.2">
      <c r="A197" s="98">
        <v>47027</v>
      </c>
      <c r="B197" s="95">
        <f t="shared" si="10"/>
        <v>5.8807639214992165</v>
      </c>
      <c r="C197" s="95">
        <f t="shared" si="11"/>
        <v>0.28543042161561072</v>
      </c>
      <c r="D197" s="95">
        <f t="shared" si="12"/>
        <v>6.1661943431148272</v>
      </c>
      <c r="E197" s="11"/>
      <c r="F197" s="11"/>
      <c r="G197" s="95"/>
      <c r="H197" s="95">
        <f t="shared" si="13"/>
        <v>53.669972879832159</v>
      </c>
      <c r="I197" s="95">
        <f t="shared" si="13"/>
        <v>57.389236885693443</v>
      </c>
      <c r="J197" s="95">
        <f t="shared" si="13"/>
        <v>50.210558464429425</v>
      </c>
      <c r="K197" s="95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x14ac:dyDescent="0.2">
      <c r="A198" s="98">
        <v>47058</v>
      </c>
      <c r="B198" s="95">
        <f t="shared" si="10"/>
        <v>6.2728148495991665</v>
      </c>
      <c r="C198" s="95">
        <f t="shared" si="11"/>
        <v>0.42773953223005812</v>
      </c>
      <c r="D198" s="95">
        <f t="shared" si="12"/>
        <v>6.7005543818292246</v>
      </c>
      <c r="E198" s="11"/>
      <c r="F198" s="11"/>
      <c r="G198" s="95"/>
      <c r="H198" s="95">
        <f t="shared" si="13"/>
        <v>60.53044172174652</v>
      </c>
      <c r="I198" s="95">
        <f t="shared" si="13"/>
        <v>65.937609223224882</v>
      </c>
      <c r="J198" s="95">
        <f t="shared" si="13"/>
        <v>55.312629421768037</v>
      </c>
      <c r="K198" s="95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x14ac:dyDescent="0.2">
      <c r="A199" s="98">
        <v>47088</v>
      </c>
      <c r="B199" s="95">
        <f t="shared" si="10"/>
        <v>6.6648657776991138</v>
      </c>
      <c r="C199" s="95">
        <f t="shared" si="11"/>
        <v>2.1633073328676398</v>
      </c>
      <c r="D199" s="95">
        <f t="shared" si="12"/>
        <v>8.8281731105667536</v>
      </c>
      <c r="E199" s="11"/>
      <c r="F199" s="11"/>
      <c r="G199" s="95"/>
      <c r="H199" s="95">
        <f t="shared" si="13"/>
        <v>83.004927274272404</v>
      </c>
      <c r="I199" s="95">
        <f t="shared" si="13"/>
        <v>95.212585333377532</v>
      </c>
      <c r="J199" s="95">
        <f t="shared" si="13"/>
        <v>72.04259200617598</v>
      </c>
      <c r="K199" s="95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x14ac:dyDescent="0.2">
      <c r="A200" s="98">
        <v>47119</v>
      </c>
      <c r="B200" s="95">
        <f t="shared" si="10"/>
        <v>6.7981630932530965</v>
      </c>
      <c r="C200" s="95">
        <f t="shared" si="11"/>
        <v>4.12920356031381</v>
      </c>
      <c r="D200" s="95">
        <f t="shared" si="12"/>
        <v>10.927366653566907</v>
      </c>
      <c r="E200" s="11"/>
      <c r="F200" s="11"/>
      <c r="G200" s="95"/>
      <c r="H200" s="95">
        <f t="shared" si="13"/>
        <v>109.68638624389507</v>
      </c>
      <c r="I200" s="95">
        <f t="shared" si="13"/>
        <v>133.41457472236337</v>
      </c>
      <c r="J200" s="95">
        <f t="shared" si="13"/>
        <v>90.14572562341381</v>
      </c>
      <c r="K200" s="95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x14ac:dyDescent="0.2">
      <c r="A201" s="98">
        <v>47150</v>
      </c>
      <c r="B201" s="95">
        <f t="shared" si="10"/>
        <v>6.7981630932530965</v>
      </c>
      <c r="C201" s="95">
        <f t="shared" si="11"/>
        <v>3.4297597930035639</v>
      </c>
      <c r="D201" s="95">
        <f t="shared" si="12"/>
        <v>10.22792288625666</v>
      </c>
      <c r="E201" s="11"/>
      <c r="F201" s="11"/>
      <c r="G201" s="95"/>
      <c r="H201" s="95">
        <f t="shared" si="13"/>
        <v>88.589855008981914</v>
      </c>
      <c r="I201" s="95">
        <f t="shared" si="13"/>
        <v>96.776372351582197</v>
      </c>
      <c r="J201" s="95">
        <f t="shared" si="13"/>
        <v>81.147103595384863</v>
      </c>
      <c r="K201" s="95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x14ac:dyDescent="0.2">
      <c r="A202" s="98">
        <v>47178</v>
      </c>
      <c r="B202" s="95">
        <f t="shared" si="10"/>
        <v>6.3982711465911501</v>
      </c>
      <c r="C202" s="95">
        <f t="shared" si="11"/>
        <v>0.7621688428896789</v>
      </c>
      <c r="D202" s="95">
        <f t="shared" si="12"/>
        <v>7.160439989480829</v>
      </c>
      <c r="E202" s="11"/>
      <c r="F202" s="11"/>
      <c r="G202" s="95"/>
      <c r="H202" s="95">
        <f t="shared" si="13"/>
        <v>62.549610397639789</v>
      </c>
      <c r="I202" s="95">
        <f t="shared" si="13"/>
        <v>68.119463142019057</v>
      </c>
      <c r="J202" s="95">
        <f t="shared" si="13"/>
        <v>57.09609309162304</v>
      </c>
      <c r="K202" s="95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x14ac:dyDescent="0.2">
      <c r="A203" s="98">
        <v>47209</v>
      </c>
      <c r="B203" s="95">
        <f t="shared" si="10"/>
        <v>5.9983791999292011</v>
      </c>
      <c r="C203" s="95">
        <f t="shared" si="11"/>
        <v>0.26628569821456338</v>
      </c>
      <c r="D203" s="95">
        <f t="shared" si="12"/>
        <v>6.2646648981437645</v>
      </c>
      <c r="E203" s="11"/>
      <c r="F203" s="11"/>
      <c r="G203" s="95"/>
      <c r="H203" s="95">
        <f t="shared" si="13"/>
        <v>57.03235826735353</v>
      </c>
      <c r="I203" s="95">
        <f t="shared" si="13"/>
        <v>63.685287200102934</v>
      </c>
      <c r="J203" s="95">
        <f t="shared" si="13"/>
        <v>51.213192488296336</v>
      </c>
      <c r="K203" s="95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x14ac:dyDescent="0.2">
      <c r="A204" s="98">
        <v>47239</v>
      </c>
      <c r="B204" s="95">
        <f t="shared" si="10"/>
        <v>6.3982711465911501</v>
      </c>
      <c r="C204" s="95">
        <f t="shared" si="11"/>
        <v>0.27812061813520828</v>
      </c>
      <c r="D204" s="95">
        <f t="shared" si="12"/>
        <v>6.6763917647263584</v>
      </c>
      <c r="E204" s="11"/>
      <c r="F204" s="11"/>
      <c r="G204" s="95"/>
      <c r="H204" s="95">
        <f t="shared" si="13"/>
        <v>62.008464579610205</v>
      </c>
      <c r="I204" s="95">
        <f t="shared" si="13"/>
        <v>71.967864530346048</v>
      </c>
      <c r="J204" s="95">
        <f t="shared" si="13"/>
        <v>53.067841988312175</v>
      </c>
      <c r="K204" s="95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x14ac:dyDescent="0.2">
      <c r="A205" s="98">
        <v>47270</v>
      </c>
      <c r="B205" s="95">
        <f t="shared" si="10"/>
        <v>6.5582279252559266</v>
      </c>
      <c r="C205" s="95">
        <f t="shared" si="11"/>
        <v>0.28167109411140334</v>
      </c>
      <c r="D205" s="95">
        <f t="shared" si="12"/>
        <v>6.8398990193673299</v>
      </c>
      <c r="E205" s="11"/>
      <c r="F205" s="11"/>
      <c r="G205" s="95"/>
      <c r="H205" s="95">
        <f t="shared" si="13"/>
        <v>65.030082228361636</v>
      </c>
      <c r="I205" s="95">
        <f t="shared" si="13"/>
        <v>76.181126393345536</v>
      </c>
      <c r="J205" s="95">
        <f t="shared" si="13"/>
        <v>54.362765679624225</v>
      </c>
      <c r="K205" s="95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x14ac:dyDescent="0.2">
      <c r="A206" s="98">
        <v>47300</v>
      </c>
      <c r="B206" s="95">
        <f t="shared" si="10"/>
        <v>6.7981630932530965</v>
      </c>
      <c r="C206" s="95">
        <f t="shared" si="11"/>
        <v>0.2887720460637917</v>
      </c>
      <c r="D206" s="95">
        <f t="shared" si="12"/>
        <v>7.0869351393168882</v>
      </c>
      <c r="E206" s="11"/>
      <c r="F206" s="11"/>
      <c r="G206" s="95"/>
      <c r="H206" s="95">
        <f t="shared" si="13"/>
        <v>73.39871679145368</v>
      </c>
      <c r="I206" s="95">
        <f t="shared" si="13"/>
        <v>93.019436208227418</v>
      </c>
      <c r="J206" s="95">
        <f t="shared" si="13"/>
        <v>57.240188816515641</v>
      </c>
      <c r="K206" s="95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x14ac:dyDescent="0.2">
      <c r="A207" s="98">
        <v>47331</v>
      </c>
      <c r="B207" s="95">
        <f t="shared" si="10"/>
        <v>6.7981630932530965</v>
      </c>
      <c r="C207" s="95">
        <f t="shared" si="11"/>
        <v>0.29587299801618094</v>
      </c>
      <c r="D207" s="95">
        <f t="shared" si="12"/>
        <v>7.0940360912692775</v>
      </c>
      <c r="E207" s="11"/>
      <c r="F207" s="11"/>
      <c r="G207" s="95"/>
      <c r="H207" s="95">
        <f t="shared" si="13"/>
        <v>64.454016366035518</v>
      </c>
      <c r="I207" s="95">
        <f t="shared" si="13"/>
        <v>72.725972948595555</v>
      </c>
      <c r="J207" s="95">
        <f t="shared" si="13"/>
        <v>56.357512329723583</v>
      </c>
      <c r="K207" s="95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x14ac:dyDescent="0.2">
      <c r="A208" s="98">
        <v>47362</v>
      </c>
      <c r="B208" s="95">
        <f t="shared" si="10"/>
        <v>6.3982711465911501</v>
      </c>
      <c r="C208" s="95">
        <f t="shared" si="11"/>
        <v>0.29113903004792174</v>
      </c>
      <c r="D208" s="95">
        <f t="shared" si="12"/>
        <v>6.6894101766390719</v>
      </c>
      <c r="E208" s="11"/>
      <c r="F208" s="11"/>
      <c r="G208" s="95"/>
      <c r="H208" s="95">
        <f t="shared" si="13"/>
        <v>57.355483545663262</v>
      </c>
      <c r="I208" s="95">
        <f t="shared" si="13"/>
        <v>61.189473523603965</v>
      </c>
      <c r="J208" s="95">
        <f t="shared" si="13"/>
        <v>53.585218053821102</v>
      </c>
      <c r="K208" s="95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x14ac:dyDescent="0.2">
      <c r="A209" s="98">
        <v>47392</v>
      </c>
      <c r="B209" s="95">
        <f t="shared" si="10"/>
        <v>5.9983791999292011</v>
      </c>
      <c r="C209" s="95">
        <f t="shared" si="11"/>
        <v>0.29113903004792263</v>
      </c>
      <c r="D209" s="95">
        <f t="shared" si="12"/>
        <v>6.2895182299771237</v>
      </c>
      <c r="E209" s="11"/>
      <c r="F209" s="11"/>
      <c r="G209" s="95"/>
      <c r="H209" s="95">
        <f t="shared" ref="H209:J224" si="14">H197*(1+H$5)</f>
        <v>54.743372337428802</v>
      </c>
      <c r="I209" s="95">
        <f t="shared" si="14"/>
        <v>58.537021623407313</v>
      </c>
      <c r="J209" s="95">
        <f t="shared" si="14"/>
        <v>51.214769633718014</v>
      </c>
      <c r="K209" s="95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x14ac:dyDescent="0.2">
      <c r="A210" s="98">
        <v>47423</v>
      </c>
      <c r="B210" s="95">
        <f t="shared" si="10"/>
        <v>6.3982711465911501</v>
      </c>
      <c r="C210" s="95">
        <f t="shared" si="11"/>
        <v>0.43629432287465875</v>
      </c>
      <c r="D210" s="95">
        <f t="shared" si="12"/>
        <v>6.8345654694658089</v>
      </c>
      <c r="E210" s="11"/>
      <c r="F210" s="11"/>
      <c r="G210" s="95"/>
      <c r="H210" s="95">
        <f t="shared" si="14"/>
        <v>61.741050556181449</v>
      </c>
      <c r="I210" s="95">
        <f t="shared" si="14"/>
        <v>67.256361407689383</v>
      </c>
      <c r="J210" s="95">
        <f t="shared" si="14"/>
        <v>56.418882010203397</v>
      </c>
      <c r="K210" s="95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x14ac:dyDescent="0.2">
      <c r="A211" s="98">
        <v>47453</v>
      </c>
      <c r="B211" s="95">
        <f t="shared" si="10"/>
        <v>6.7981630932530965</v>
      </c>
      <c r="C211" s="95">
        <f t="shared" si="11"/>
        <v>2.2065734795249927</v>
      </c>
      <c r="D211" s="95">
        <f t="shared" si="12"/>
        <v>9.0047365727780893</v>
      </c>
      <c r="E211" s="11"/>
      <c r="F211" s="11"/>
      <c r="G211" s="95"/>
      <c r="H211" s="95">
        <f t="shared" si="14"/>
        <v>84.665025819757858</v>
      </c>
      <c r="I211" s="95">
        <f t="shared" si="14"/>
        <v>97.116837040045084</v>
      </c>
      <c r="J211" s="95">
        <f t="shared" si="14"/>
        <v>73.483443846299494</v>
      </c>
      <c r="K211" s="95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x14ac:dyDescent="0.2">
      <c r="A212" s="98">
        <v>47484</v>
      </c>
      <c r="B212" s="95">
        <f t="shared" si="10"/>
        <v>6.9341263551181589</v>
      </c>
      <c r="C212" s="95">
        <f t="shared" si="11"/>
        <v>4.2117876315200862</v>
      </c>
      <c r="D212" s="95">
        <f t="shared" si="12"/>
        <v>11.145913986638245</v>
      </c>
      <c r="E212" s="11"/>
      <c r="F212" s="11"/>
      <c r="G212" s="95"/>
      <c r="H212" s="95">
        <f t="shared" si="14"/>
        <v>111.88011396877297</v>
      </c>
      <c r="I212" s="95">
        <f t="shared" si="14"/>
        <v>136.08286621681063</v>
      </c>
      <c r="J212" s="95">
        <f t="shared" si="14"/>
        <v>91.948640135882087</v>
      </c>
      <c r="K212" s="95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x14ac:dyDescent="0.2">
      <c r="A213" s="98">
        <v>47515</v>
      </c>
      <c r="B213" s="95">
        <f t="shared" si="10"/>
        <v>6.9341263551181589</v>
      </c>
      <c r="C213" s="95">
        <f t="shared" si="11"/>
        <v>3.4983549888636345</v>
      </c>
      <c r="D213" s="95">
        <f t="shared" si="12"/>
        <v>10.432481343981793</v>
      </c>
      <c r="E213" s="11"/>
      <c r="F213" s="11"/>
      <c r="G213" s="95"/>
      <c r="H213" s="95">
        <f t="shared" si="14"/>
        <v>90.361652109161554</v>
      </c>
      <c r="I213" s="95">
        <f t="shared" si="14"/>
        <v>98.711899798613842</v>
      </c>
      <c r="J213" s="95">
        <f t="shared" si="14"/>
        <v>82.770045667292564</v>
      </c>
      <c r="K213" s="95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x14ac:dyDescent="0.2">
      <c r="A214" s="98">
        <v>47543</v>
      </c>
      <c r="B214" s="95">
        <f t="shared" si="10"/>
        <v>6.5262365695229736</v>
      </c>
      <c r="C214" s="95">
        <f t="shared" si="11"/>
        <v>0.77741221974747177</v>
      </c>
      <c r="D214" s="95">
        <f t="shared" si="12"/>
        <v>7.3036487892704454</v>
      </c>
      <c r="E214" s="11"/>
      <c r="F214" s="11"/>
      <c r="G214" s="95"/>
      <c r="H214" s="95">
        <f t="shared" si="14"/>
        <v>63.800602605592587</v>
      </c>
      <c r="I214" s="95">
        <f t="shared" si="14"/>
        <v>69.481852404859438</v>
      </c>
      <c r="J214" s="95">
        <f t="shared" si="14"/>
        <v>58.238014953455504</v>
      </c>
      <c r="K214" s="95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x14ac:dyDescent="0.2">
      <c r="A215" s="98">
        <v>47574</v>
      </c>
      <c r="B215" s="95">
        <f t="shared" si="10"/>
        <v>6.1183467839277856</v>
      </c>
      <c r="C215" s="95">
        <f t="shared" si="11"/>
        <v>0.27161141217885465</v>
      </c>
      <c r="D215" s="95">
        <f t="shared" si="12"/>
        <v>6.3899581961066403</v>
      </c>
      <c r="E215" s="11"/>
      <c r="F215" s="11"/>
      <c r="G215" s="95"/>
      <c r="H215" s="95">
        <f t="shared" si="14"/>
        <v>58.173005432700599</v>
      </c>
      <c r="I215" s="95">
        <f t="shared" si="14"/>
        <v>64.958992944104992</v>
      </c>
      <c r="J215" s="95">
        <f t="shared" si="14"/>
        <v>52.237456338062266</v>
      </c>
      <c r="K215" s="95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x14ac:dyDescent="0.2">
      <c r="A216" s="98">
        <v>47604</v>
      </c>
      <c r="B216" s="95">
        <f t="shared" si="10"/>
        <v>6.5262365695229736</v>
      </c>
      <c r="C216" s="95">
        <f t="shared" si="11"/>
        <v>0.28368303049791255</v>
      </c>
      <c r="D216" s="95">
        <f t="shared" si="12"/>
        <v>6.8099196000208861</v>
      </c>
      <c r="E216" s="11"/>
      <c r="F216" s="11"/>
      <c r="G216" s="95"/>
      <c r="H216" s="95">
        <f t="shared" si="14"/>
        <v>63.248633871202408</v>
      </c>
      <c r="I216" s="95">
        <f t="shared" si="14"/>
        <v>73.407221820952969</v>
      </c>
      <c r="J216" s="95">
        <f t="shared" si="14"/>
        <v>54.129198828078422</v>
      </c>
      <c r="K216" s="95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x14ac:dyDescent="0.2">
      <c r="A217" s="98">
        <v>47635</v>
      </c>
      <c r="B217" s="95">
        <f t="shared" si="10"/>
        <v>6.6893924837610452</v>
      </c>
      <c r="C217" s="95">
        <f t="shared" si="11"/>
        <v>0.2873045159936316</v>
      </c>
      <c r="D217" s="95">
        <f t="shared" si="12"/>
        <v>6.9766969997546768</v>
      </c>
      <c r="E217" s="11"/>
      <c r="F217" s="11"/>
      <c r="G217" s="95"/>
      <c r="H217" s="95">
        <f t="shared" si="14"/>
        <v>66.330683872928873</v>
      </c>
      <c r="I217" s="95">
        <f t="shared" si="14"/>
        <v>77.704748921212442</v>
      </c>
      <c r="J217" s="95">
        <f t="shared" si="14"/>
        <v>55.450020993216711</v>
      </c>
      <c r="K217" s="95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x14ac:dyDescent="0.2">
      <c r="A218" s="98">
        <v>47665</v>
      </c>
      <c r="B218" s="95">
        <f t="shared" si="10"/>
        <v>6.9341263551181589</v>
      </c>
      <c r="C218" s="95">
        <f t="shared" si="11"/>
        <v>0.29454748698506705</v>
      </c>
      <c r="D218" s="95">
        <f t="shared" si="12"/>
        <v>7.2286738421032259</v>
      </c>
      <c r="E218" s="11"/>
      <c r="F218" s="11"/>
      <c r="G218" s="95"/>
      <c r="H218" s="95">
        <f t="shared" si="14"/>
        <v>74.866691127282749</v>
      </c>
      <c r="I218" s="95">
        <f t="shared" si="14"/>
        <v>94.879824932391969</v>
      </c>
      <c r="J218" s="95">
        <f t="shared" si="14"/>
        <v>58.384992592845954</v>
      </c>
      <c r="K218" s="95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x14ac:dyDescent="0.2">
      <c r="A219" s="98">
        <v>47696</v>
      </c>
      <c r="B219" s="95">
        <f t="shared" si="10"/>
        <v>6.9341263551181589</v>
      </c>
      <c r="C219" s="95">
        <f t="shared" si="11"/>
        <v>0.30179045797650428</v>
      </c>
      <c r="D219" s="95">
        <f t="shared" si="12"/>
        <v>7.2359168130946632</v>
      </c>
      <c r="E219" s="11"/>
      <c r="F219" s="11"/>
      <c r="G219" s="95"/>
      <c r="H219" s="95">
        <f t="shared" si="14"/>
        <v>65.743096693356236</v>
      </c>
      <c r="I219" s="95">
        <f t="shared" si="14"/>
        <v>74.180492407567471</v>
      </c>
      <c r="J219" s="95">
        <f t="shared" si="14"/>
        <v>57.484662576318058</v>
      </c>
      <c r="K219" s="95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x14ac:dyDescent="0.2">
      <c r="A220" s="98">
        <v>47727</v>
      </c>
      <c r="B220" s="95">
        <f t="shared" si="10"/>
        <v>6.5262365695229736</v>
      </c>
      <c r="C220" s="95">
        <f t="shared" si="11"/>
        <v>0.29696181064888005</v>
      </c>
      <c r="D220" s="95">
        <f t="shared" si="12"/>
        <v>6.8231983801718536</v>
      </c>
      <c r="E220" s="11"/>
      <c r="F220" s="11"/>
      <c r="G220" s="95"/>
      <c r="H220" s="95">
        <f t="shared" si="14"/>
        <v>58.502593216576528</v>
      </c>
      <c r="I220" s="95">
        <f t="shared" si="14"/>
        <v>62.413262994076042</v>
      </c>
      <c r="J220" s="95">
        <f t="shared" si="14"/>
        <v>54.656922414897522</v>
      </c>
      <c r="K220" s="95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x14ac:dyDescent="0.2">
      <c r="A221" s="98">
        <v>47757</v>
      </c>
      <c r="B221" s="95">
        <f t="shared" si="10"/>
        <v>6.1183467839277856</v>
      </c>
      <c r="C221" s="95">
        <f t="shared" si="11"/>
        <v>0.29696181064888094</v>
      </c>
      <c r="D221" s="95">
        <f t="shared" si="12"/>
        <v>6.4153085945766666</v>
      </c>
      <c r="E221" s="11"/>
      <c r="F221" s="11"/>
      <c r="G221" s="95"/>
      <c r="H221" s="95">
        <f t="shared" si="14"/>
        <v>55.838239784177382</v>
      </c>
      <c r="I221" s="95">
        <f t="shared" si="14"/>
        <v>59.707762055875463</v>
      </c>
      <c r="J221" s="95">
        <f t="shared" si="14"/>
        <v>52.239065026392375</v>
      </c>
      <c r="K221" s="95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x14ac:dyDescent="0.2">
      <c r="A222" s="98">
        <v>47788</v>
      </c>
      <c r="B222" s="95">
        <f t="shared" si="10"/>
        <v>6.5262365695229736</v>
      </c>
      <c r="C222" s="95">
        <f t="shared" si="11"/>
        <v>0.44502020933215203</v>
      </c>
      <c r="D222" s="95">
        <f t="shared" si="12"/>
        <v>6.9712567788551256</v>
      </c>
      <c r="E222" s="11"/>
      <c r="F222" s="11"/>
      <c r="G222" s="95"/>
      <c r="H222" s="95">
        <f t="shared" si="14"/>
        <v>62.975871567305077</v>
      </c>
      <c r="I222" s="95">
        <f t="shared" si="14"/>
        <v>68.601488635843168</v>
      </c>
      <c r="J222" s="95">
        <f t="shared" si="14"/>
        <v>57.547259650407469</v>
      </c>
      <c r="K222" s="95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x14ac:dyDescent="0.2">
      <c r="A223" s="98">
        <v>47818</v>
      </c>
      <c r="B223" s="95">
        <f t="shared" si="10"/>
        <v>6.9341263551181589</v>
      </c>
      <c r="C223" s="95">
        <f t="shared" si="11"/>
        <v>2.2507049491154918</v>
      </c>
      <c r="D223" s="95">
        <f t="shared" si="12"/>
        <v>9.1848313042336507</v>
      </c>
      <c r="E223" s="11"/>
      <c r="F223" s="11"/>
      <c r="G223" s="95"/>
      <c r="H223" s="95">
        <f t="shared" si="14"/>
        <v>86.358326336153013</v>
      </c>
      <c r="I223" s="95">
        <f t="shared" si="14"/>
        <v>99.059173780845981</v>
      </c>
      <c r="J223" s="95">
        <f t="shared" si="14"/>
        <v>74.953112723225487</v>
      </c>
      <c r="K223" s="95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x14ac:dyDescent="0.2">
      <c r="A224" s="98">
        <v>47849</v>
      </c>
      <c r="B224" s="95">
        <f t="shared" si="10"/>
        <v>7.0728088822205226</v>
      </c>
      <c r="C224" s="95">
        <f t="shared" si="11"/>
        <v>4.2960233841504873</v>
      </c>
      <c r="D224" s="95">
        <f t="shared" si="12"/>
        <v>11.36883226637101</v>
      </c>
      <c r="E224" s="11"/>
      <c r="F224" s="11"/>
      <c r="G224" s="95"/>
      <c r="H224" s="95">
        <f t="shared" si="14"/>
        <v>114.11771624814844</v>
      </c>
      <c r="I224" s="95">
        <f t="shared" si="14"/>
        <v>138.80452354114684</v>
      </c>
      <c r="J224" s="95">
        <f t="shared" si="14"/>
        <v>93.787612938599736</v>
      </c>
      <c r="K224" s="95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x14ac:dyDescent="0.2">
      <c r="A225" s="98">
        <v>47880</v>
      </c>
      <c r="B225" s="95">
        <f t="shared" si="10"/>
        <v>7.0728088822205226</v>
      </c>
      <c r="C225" s="95">
        <f t="shared" si="11"/>
        <v>3.5683220886409064</v>
      </c>
      <c r="D225" s="95">
        <f t="shared" si="12"/>
        <v>10.641130970861429</v>
      </c>
      <c r="E225" s="11"/>
      <c r="F225" s="11"/>
      <c r="G225" s="95"/>
      <c r="H225" s="95">
        <f t="shared" ref="H225:J240" si="15">H213*(1+H$5)</f>
        <v>92.168885151344782</v>
      </c>
      <c r="I225" s="95">
        <f t="shared" si="15"/>
        <v>100.68613779458612</v>
      </c>
      <c r="J225" s="95">
        <f t="shared" si="15"/>
        <v>84.425446580638422</v>
      </c>
      <c r="K225" s="95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x14ac:dyDescent="0.2">
      <c r="A226" s="98">
        <v>47908</v>
      </c>
      <c r="B226" s="95">
        <f t="shared" si="10"/>
        <v>6.6567613009134332</v>
      </c>
      <c r="C226" s="95">
        <f t="shared" si="11"/>
        <v>0.79296046414242127</v>
      </c>
      <c r="D226" s="95">
        <f t="shared" si="12"/>
        <v>7.4497217650558545</v>
      </c>
      <c r="E226" s="11"/>
      <c r="F226" s="11"/>
      <c r="G226" s="95"/>
      <c r="H226" s="95">
        <f t="shared" si="15"/>
        <v>65.07661465770444</v>
      </c>
      <c r="I226" s="95">
        <f t="shared" si="15"/>
        <v>70.871489452956624</v>
      </c>
      <c r="J226" s="95">
        <f t="shared" si="15"/>
        <v>59.402775252524613</v>
      </c>
      <c r="K226" s="95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x14ac:dyDescent="0.2">
      <c r="A227" s="98">
        <v>47939</v>
      </c>
      <c r="B227" s="95">
        <f t="shared" si="10"/>
        <v>6.2407137196063411</v>
      </c>
      <c r="C227" s="95">
        <f t="shared" si="11"/>
        <v>0.27704364042243235</v>
      </c>
      <c r="D227" s="95">
        <f t="shared" si="12"/>
        <v>6.5177573600287735</v>
      </c>
      <c r="E227" s="11"/>
      <c r="F227" s="11"/>
      <c r="G227" s="95"/>
      <c r="H227" s="95">
        <f t="shared" si="15"/>
        <v>59.336465541354613</v>
      </c>
      <c r="I227" s="95">
        <f t="shared" si="15"/>
        <v>66.25817280298709</v>
      </c>
      <c r="J227" s="95">
        <f t="shared" si="15"/>
        <v>53.282205464823512</v>
      </c>
      <c r="K227" s="95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x14ac:dyDescent="0.2">
      <c r="A228" s="98">
        <v>47969</v>
      </c>
      <c r="B228" s="95">
        <f t="shared" si="10"/>
        <v>6.6567613009134332</v>
      </c>
      <c r="C228" s="95">
        <f t="shared" si="11"/>
        <v>0.2893566911078711</v>
      </c>
      <c r="D228" s="95">
        <f t="shared" si="12"/>
        <v>6.9461179920213043</v>
      </c>
      <c r="E228" s="11"/>
      <c r="F228" s="11"/>
      <c r="G228" s="95"/>
      <c r="H228" s="95">
        <f t="shared" si="15"/>
        <v>64.513606548626456</v>
      </c>
      <c r="I228" s="95">
        <f t="shared" si="15"/>
        <v>74.875366257372036</v>
      </c>
      <c r="J228" s="95">
        <f t="shared" si="15"/>
        <v>55.211782804639995</v>
      </c>
      <c r="K228" s="95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x14ac:dyDescent="0.2">
      <c r="A229" s="98">
        <v>48000</v>
      </c>
      <c r="B229" s="95">
        <f t="shared" si="10"/>
        <v>6.823180333436266</v>
      </c>
      <c r="C229" s="95">
        <f t="shared" si="11"/>
        <v>0.29305060631350432</v>
      </c>
      <c r="D229" s="95">
        <f t="shared" si="12"/>
        <v>7.1162309397497703</v>
      </c>
      <c r="E229" s="11"/>
      <c r="F229" s="11"/>
      <c r="G229" s="95"/>
      <c r="H229" s="95">
        <f t="shared" si="15"/>
        <v>67.657297550387455</v>
      </c>
      <c r="I229" s="95">
        <f t="shared" si="15"/>
        <v>79.258843899636688</v>
      </c>
      <c r="J229" s="95">
        <f t="shared" si="15"/>
        <v>56.559021413081048</v>
      </c>
      <c r="K229" s="95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x14ac:dyDescent="0.2">
      <c r="A230" s="98">
        <v>48030</v>
      </c>
      <c r="B230" s="95">
        <f t="shared" si="10"/>
        <v>7.0728088822205226</v>
      </c>
      <c r="C230" s="95">
        <f t="shared" si="11"/>
        <v>0.30043843672476811</v>
      </c>
      <c r="D230" s="95">
        <f t="shared" si="12"/>
        <v>7.3732473189452907</v>
      </c>
      <c r="E230" s="11"/>
      <c r="F230" s="11"/>
      <c r="G230" s="95"/>
      <c r="H230" s="95">
        <f t="shared" si="15"/>
        <v>76.364024949828405</v>
      </c>
      <c r="I230" s="95">
        <f t="shared" si="15"/>
        <v>96.777421431039812</v>
      </c>
      <c r="J230" s="95">
        <f t="shared" si="15"/>
        <v>59.552692444702878</v>
      </c>
      <c r="K230" s="95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x14ac:dyDescent="0.2">
      <c r="A231" s="98">
        <v>48061</v>
      </c>
      <c r="B231" s="95">
        <f t="shared" si="10"/>
        <v>7.0728088822205226</v>
      </c>
      <c r="C231" s="95">
        <f t="shared" si="11"/>
        <v>0.30782626713603367</v>
      </c>
      <c r="D231" s="95">
        <f t="shared" si="12"/>
        <v>7.3806351493565563</v>
      </c>
      <c r="E231" s="11"/>
      <c r="F231" s="11"/>
      <c r="G231" s="95"/>
      <c r="H231" s="95">
        <f t="shared" si="15"/>
        <v>67.057958627223357</v>
      </c>
      <c r="I231" s="95">
        <f t="shared" si="15"/>
        <v>75.664102255718817</v>
      </c>
      <c r="J231" s="95">
        <f t="shared" si="15"/>
        <v>58.634355827844423</v>
      </c>
      <c r="K231" s="95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x14ac:dyDescent="0.2">
      <c r="A232" s="98">
        <v>48092</v>
      </c>
      <c r="B232" s="95">
        <f t="shared" si="10"/>
        <v>6.6567613009134332</v>
      </c>
      <c r="C232" s="95">
        <f t="shared" si="11"/>
        <v>0.30290104686185781</v>
      </c>
      <c r="D232" s="95">
        <f t="shared" si="12"/>
        <v>6.959662347775291</v>
      </c>
      <c r="E232" s="11"/>
      <c r="F232" s="11"/>
      <c r="G232" s="95"/>
      <c r="H232" s="95">
        <f t="shared" si="15"/>
        <v>59.672645080908062</v>
      </c>
      <c r="I232" s="95">
        <f t="shared" si="15"/>
        <v>63.661528253957563</v>
      </c>
      <c r="J232" s="95">
        <f t="shared" si="15"/>
        <v>55.750060863195472</v>
      </c>
      <c r="K232" s="95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x14ac:dyDescent="0.2">
      <c r="A233" s="98">
        <v>48122</v>
      </c>
      <c r="B233" s="95">
        <f t="shared" si="10"/>
        <v>6.2407137196063411</v>
      </c>
      <c r="C233" s="95">
        <f t="shared" si="11"/>
        <v>0.3029010468618587</v>
      </c>
      <c r="D233" s="95">
        <f t="shared" si="12"/>
        <v>6.5436147664681998</v>
      </c>
      <c r="E233" s="11"/>
      <c r="F233" s="11"/>
      <c r="G233" s="95"/>
      <c r="H233" s="95">
        <f t="shared" si="15"/>
        <v>56.955004579860933</v>
      </c>
      <c r="I233" s="95">
        <f t="shared" si="15"/>
        <v>60.901917296992977</v>
      </c>
      <c r="J233" s="95">
        <f t="shared" si="15"/>
        <v>53.283846326920226</v>
      </c>
      <c r="K233" s="95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x14ac:dyDescent="0.2">
      <c r="A234" s="98">
        <v>48153</v>
      </c>
      <c r="B234" s="95">
        <f t="shared" si="10"/>
        <v>6.6567613009134332</v>
      </c>
      <c r="C234" s="95">
        <f t="shared" si="11"/>
        <v>0.45392061351879498</v>
      </c>
      <c r="D234" s="95">
        <f t="shared" si="12"/>
        <v>7.1106819144322282</v>
      </c>
      <c r="E234" s="11"/>
      <c r="F234" s="11"/>
      <c r="G234" s="95"/>
      <c r="H234" s="95">
        <f t="shared" si="15"/>
        <v>64.235388998651175</v>
      </c>
      <c r="I234" s="95">
        <f t="shared" si="15"/>
        <v>69.973518408560039</v>
      </c>
      <c r="J234" s="95">
        <f t="shared" si="15"/>
        <v>58.698204843415617</v>
      </c>
      <c r="K234" s="95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x14ac:dyDescent="0.2">
      <c r="A235" s="98">
        <v>48183</v>
      </c>
      <c r="B235" s="95">
        <f t="shared" si="10"/>
        <v>7.0728088822205226</v>
      </c>
      <c r="C235" s="95">
        <f t="shared" si="11"/>
        <v>2.2957190480978014</v>
      </c>
      <c r="D235" s="95">
        <f t="shared" si="12"/>
        <v>9.368527930318324</v>
      </c>
      <c r="E235" s="11"/>
      <c r="F235" s="11"/>
      <c r="G235" s="95"/>
      <c r="H235" s="95">
        <f t="shared" si="15"/>
        <v>88.08549286287608</v>
      </c>
      <c r="I235" s="95">
        <f t="shared" si="15"/>
        <v>101.0403572564629</v>
      </c>
      <c r="J235" s="95">
        <f t="shared" si="15"/>
        <v>76.452174977689992</v>
      </c>
      <c r="K235" s="95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x14ac:dyDescent="0.2">
      <c r="A236" s="98">
        <v>48214</v>
      </c>
      <c r="B236" s="95">
        <f t="shared" si="10"/>
        <v>7.2142650598649336</v>
      </c>
      <c r="C236" s="95">
        <f t="shared" si="11"/>
        <v>4.3819438518334959</v>
      </c>
      <c r="D236" s="95">
        <f t="shared" si="12"/>
        <v>11.596208911698429</v>
      </c>
      <c r="E236" s="11"/>
      <c r="F236" s="11"/>
      <c r="G236" s="95"/>
      <c r="H236" s="95">
        <f t="shared" si="15"/>
        <v>116.40007057311141</v>
      </c>
      <c r="I236" s="95">
        <f t="shared" si="15"/>
        <v>141.58061401196977</v>
      </c>
      <c r="J236" s="95">
        <f t="shared" si="15"/>
        <v>95.663365197371732</v>
      </c>
      <c r="K236" s="95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x14ac:dyDescent="0.2">
      <c r="A237" s="98">
        <v>48245</v>
      </c>
      <c r="B237" s="95">
        <f t="shared" si="10"/>
        <v>7.2142650598649336</v>
      </c>
      <c r="C237" s="95">
        <f t="shared" si="11"/>
        <v>3.639688530413725</v>
      </c>
      <c r="D237" s="95">
        <f t="shared" si="12"/>
        <v>10.853953590278659</v>
      </c>
      <c r="E237" s="11"/>
      <c r="F237" s="11"/>
      <c r="G237" s="95"/>
      <c r="H237" s="95">
        <f t="shared" si="15"/>
        <v>94.012262854371684</v>
      </c>
      <c r="I237" s="95">
        <f t="shared" si="15"/>
        <v>102.69986055047784</v>
      </c>
      <c r="J237" s="95">
        <f t="shared" si="15"/>
        <v>86.113955512251195</v>
      </c>
      <c r="K237" s="95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x14ac:dyDescent="0.2">
      <c r="A238" s="98">
        <v>48274</v>
      </c>
      <c r="B238" s="95">
        <f t="shared" si="10"/>
        <v>6.7898965269317024</v>
      </c>
      <c r="C238" s="95">
        <f t="shared" si="11"/>
        <v>0.80881967342526906</v>
      </c>
      <c r="D238" s="95">
        <f t="shared" si="12"/>
        <v>7.5987162003569715</v>
      </c>
      <c r="E238" s="11"/>
      <c r="F238" s="11"/>
      <c r="G238" s="95"/>
      <c r="H238" s="95">
        <f t="shared" si="15"/>
        <v>66.378146950858536</v>
      </c>
      <c r="I238" s="95">
        <f t="shared" si="15"/>
        <v>72.288919242015751</v>
      </c>
      <c r="J238" s="95">
        <f t="shared" si="15"/>
        <v>60.590830757575105</v>
      </c>
      <c r="K238" s="95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x14ac:dyDescent="0.2">
      <c r="A239" s="98">
        <v>48305</v>
      </c>
      <c r="B239" s="95">
        <f t="shared" si="10"/>
        <v>6.3655279939984677</v>
      </c>
      <c r="C239" s="95">
        <f t="shared" si="11"/>
        <v>0.28258451323088174</v>
      </c>
      <c r="D239" s="95">
        <f t="shared" si="12"/>
        <v>6.6481125072293494</v>
      </c>
      <c r="E239" s="11"/>
      <c r="F239" s="11"/>
      <c r="G239" s="95"/>
      <c r="H239" s="95">
        <f t="shared" si="15"/>
        <v>60.523194852181703</v>
      </c>
      <c r="I239" s="95">
        <f t="shared" si="15"/>
        <v>67.583336259046831</v>
      </c>
      <c r="J239" s="95">
        <f t="shared" si="15"/>
        <v>54.347849574119984</v>
      </c>
      <c r="K239" s="95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x14ac:dyDescent="0.2">
      <c r="A240" s="98">
        <v>48335</v>
      </c>
      <c r="B240" s="95">
        <f t="shared" si="10"/>
        <v>6.7898965269317024</v>
      </c>
      <c r="C240" s="95">
        <f t="shared" si="11"/>
        <v>0.29514382493002778</v>
      </c>
      <c r="D240" s="95">
        <f t="shared" si="12"/>
        <v>7.0850403518617302</v>
      </c>
      <c r="E240" s="11"/>
      <c r="F240" s="11"/>
      <c r="G240" s="95"/>
      <c r="H240" s="95">
        <f t="shared" si="15"/>
        <v>65.803878679598981</v>
      </c>
      <c r="I240" s="95">
        <f t="shared" si="15"/>
        <v>76.372873582519475</v>
      </c>
      <c r="J240" s="95">
        <f t="shared" si="15"/>
        <v>56.316018460732799</v>
      </c>
      <c r="K240" s="95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x14ac:dyDescent="0.2">
      <c r="A241" s="98">
        <v>48366</v>
      </c>
      <c r="B241" s="95">
        <f t="shared" si="10"/>
        <v>6.959643940104991</v>
      </c>
      <c r="C241" s="95">
        <f t="shared" si="11"/>
        <v>0.29891161843977443</v>
      </c>
      <c r="D241" s="95">
        <f t="shared" si="12"/>
        <v>7.2585555585447654</v>
      </c>
      <c r="E241" s="11"/>
      <c r="F241" s="11"/>
      <c r="G241" s="95"/>
      <c r="H241" s="95">
        <f t="shared" ref="H241:J256" si="16">H229*(1+H$5)</f>
        <v>69.010443501395201</v>
      </c>
      <c r="I241" s="95">
        <f t="shared" si="16"/>
        <v>80.844020777629424</v>
      </c>
      <c r="J241" s="95">
        <f t="shared" si="16"/>
        <v>57.69020184134267</v>
      </c>
      <c r="K241" s="95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x14ac:dyDescent="0.2">
      <c r="A242" s="98">
        <v>48396</v>
      </c>
      <c r="B242" s="95">
        <f t="shared" si="10"/>
        <v>7.2142650598649336</v>
      </c>
      <c r="C242" s="95">
        <f t="shared" si="11"/>
        <v>0.30644720545926329</v>
      </c>
      <c r="D242" s="95">
        <f t="shared" si="12"/>
        <v>7.5207122653241969</v>
      </c>
      <c r="E242" s="11"/>
      <c r="F242" s="11"/>
      <c r="G242" s="95"/>
      <c r="H242" s="95">
        <f t="shared" si="16"/>
        <v>77.89130544882498</v>
      </c>
      <c r="I242" s="95">
        <f t="shared" si="16"/>
        <v>98.712969859660603</v>
      </c>
      <c r="J242" s="95">
        <f t="shared" si="16"/>
        <v>60.743746293596935</v>
      </c>
      <c r="K242" s="95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x14ac:dyDescent="0.2">
      <c r="A243" s="98">
        <v>48427</v>
      </c>
      <c r="B243" s="95">
        <f t="shared" si="10"/>
        <v>7.2142650598649336</v>
      </c>
      <c r="C243" s="95">
        <f t="shared" si="11"/>
        <v>0.31398279247875394</v>
      </c>
      <c r="D243" s="95">
        <f t="shared" si="12"/>
        <v>7.5282478523436875</v>
      </c>
      <c r="E243" s="11"/>
      <c r="F243" s="11"/>
      <c r="G243" s="95"/>
      <c r="H243" s="95">
        <f t="shared" si="16"/>
        <v>68.399117799767822</v>
      </c>
      <c r="I243" s="95">
        <f t="shared" si="16"/>
        <v>77.177384300833197</v>
      </c>
      <c r="J243" s="95">
        <f t="shared" si="16"/>
        <v>59.80704294440131</v>
      </c>
      <c r="K243" s="95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x14ac:dyDescent="0.2">
      <c r="A244" s="98">
        <v>48458</v>
      </c>
      <c r="B244" s="95">
        <f t="shared" si="10"/>
        <v>6.7898965269317024</v>
      </c>
      <c r="C244" s="95">
        <f t="shared" si="11"/>
        <v>0.3089590677990941</v>
      </c>
      <c r="D244" s="95">
        <f t="shared" si="12"/>
        <v>7.0988555947307965</v>
      </c>
      <c r="E244" s="11"/>
      <c r="F244" s="11"/>
      <c r="G244" s="95"/>
      <c r="H244" s="95">
        <f t="shared" si="16"/>
        <v>60.866097982526227</v>
      </c>
      <c r="I244" s="95">
        <f t="shared" si="16"/>
        <v>64.934758819036716</v>
      </c>
      <c r="J244" s="95">
        <f t="shared" si="16"/>
        <v>56.865062080459381</v>
      </c>
      <c r="K244" s="95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x14ac:dyDescent="0.2">
      <c r="A245" s="98">
        <v>48488</v>
      </c>
      <c r="B245" s="95">
        <f t="shared" si="10"/>
        <v>6.3655279939984677</v>
      </c>
      <c r="C245" s="95">
        <f t="shared" si="11"/>
        <v>0.30895906779909588</v>
      </c>
      <c r="D245" s="95">
        <f t="shared" si="12"/>
        <v>6.6744870617975636</v>
      </c>
      <c r="E245" s="11"/>
      <c r="F245" s="11"/>
      <c r="G245" s="95"/>
      <c r="H245" s="95">
        <f t="shared" si="16"/>
        <v>58.094104671458155</v>
      </c>
      <c r="I245" s="95">
        <f t="shared" si="16"/>
        <v>62.119955642932837</v>
      </c>
      <c r="J245" s="95">
        <f t="shared" si="16"/>
        <v>54.349523253458635</v>
      </c>
      <c r="K245" s="95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x14ac:dyDescent="0.2">
      <c r="A246" s="98">
        <v>48519</v>
      </c>
      <c r="B246" s="95">
        <f t="shared" si="10"/>
        <v>6.7898965269317024</v>
      </c>
      <c r="C246" s="95">
        <f t="shared" si="11"/>
        <v>0.46299902578917074</v>
      </c>
      <c r="D246" s="95">
        <f t="shared" si="12"/>
        <v>7.2528955527208732</v>
      </c>
      <c r="E246" s="11"/>
      <c r="F246" s="11"/>
      <c r="G246" s="95"/>
      <c r="H246" s="95">
        <f t="shared" si="16"/>
        <v>65.520096778624193</v>
      </c>
      <c r="I246" s="95">
        <f t="shared" si="16"/>
        <v>71.372988776731248</v>
      </c>
      <c r="J246" s="95">
        <f t="shared" si="16"/>
        <v>59.872168940283927</v>
      </c>
      <c r="K246" s="95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x14ac:dyDescent="0.2">
      <c r="A247" s="98">
        <v>48549</v>
      </c>
      <c r="B247" s="95">
        <f t="shared" si="10"/>
        <v>7.2142650598649336</v>
      </c>
      <c r="C247" s="95">
        <f t="shared" si="11"/>
        <v>2.3416334290597565</v>
      </c>
      <c r="D247" s="95">
        <f t="shared" si="12"/>
        <v>9.5558984889246901</v>
      </c>
      <c r="E247" s="11"/>
      <c r="F247" s="11"/>
      <c r="G247" s="95"/>
      <c r="H247" s="95">
        <f t="shared" si="16"/>
        <v>89.847202720133609</v>
      </c>
      <c r="I247" s="95">
        <f t="shared" si="16"/>
        <v>103.06116440159215</v>
      </c>
      <c r="J247" s="95">
        <f t="shared" si="16"/>
        <v>77.9812184772438</v>
      </c>
      <c r="K247" s="95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x14ac:dyDescent="0.2">
      <c r="A248" s="98">
        <v>48580</v>
      </c>
      <c r="B248" s="95">
        <f t="shared" si="10"/>
        <v>7.3585503610622327</v>
      </c>
      <c r="C248" s="95">
        <f t="shared" si="11"/>
        <v>4.4695827288701659</v>
      </c>
      <c r="D248" s="95">
        <f t="shared" si="12"/>
        <v>11.828133089932399</v>
      </c>
      <c r="E248" s="11"/>
      <c r="F248" s="11"/>
      <c r="G248" s="95"/>
      <c r="H248" s="95">
        <f t="shared" si="16"/>
        <v>118.72807198457363</v>
      </c>
      <c r="I248" s="95">
        <f t="shared" si="16"/>
        <v>144.41222629220917</v>
      </c>
      <c r="J248" s="95">
        <f t="shared" si="16"/>
        <v>97.576632501319168</v>
      </c>
      <c r="K248" s="95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x14ac:dyDescent="0.2">
      <c r="A249" s="98">
        <v>48611</v>
      </c>
      <c r="B249" s="95">
        <f t="shared" si="10"/>
        <v>7.3585503610622327</v>
      </c>
      <c r="C249" s="95">
        <f t="shared" si="11"/>
        <v>3.7124823010219989</v>
      </c>
      <c r="D249" s="95">
        <f t="shared" si="12"/>
        <v>11.071032662084232</v>
      </c>
      <c r="E249" s="11"/>
      <c r="F249" s="11"/>
      <c r="G249" s="95"/>
      <c r="H249" s="95">
        <f t="shared" si="16"/>
        <v>95.892508111459122</v>
      </c>
      <c r="I249" s="95">
        <f t="shared" si="16"/>
        <v>104.7538577614874</v>
      </c>
      <c r="J249" s="95">
        <f t="shared" si="16"/>
        <v>87.836234622496221</v>
      </c>
      <c r="K249" s="95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x14ac:dyDescent="0.2">
      <c r="A250" s="98">
        <v>48639</v>
      </c>
      <c r="B250" s="95">
        <f t="shared" si="10"/>
        <v>6.9256944574703363</v>
      </c>
      <c r="C250" s="95">
        <f t="shared" si="11"/>
        <v>0.82499606689377458</v>
      </c>
      <c r="D250" s="95">
        <f t="shared" si="12"/>
        <v>7.7506905243641109</v>
      </c>
      <c r="E250" s="11"/>
      <c r="F250" s="11"/>
      <c r="G250" s="95"/>
      <c r="H250" s="95">
        <f t="shared" si="16"/>
        <v>67.705709889875706</v>
      </c>
      <c r="I250" s="95">
        <f t="shared" si="16"/>
        <v>73.734697626856061</v>
      </c>
      <c r="J250" s="95">
        <f t="shared" si="16"/>
        <v>61.802647372726611</v>
      </c>
      <c r="K250" s="95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x14ac:dyDescent="0.2">
      <c r="A251" s="98">
        <v>48670</v>
      </c>
      <c r="B251" s="95">
        <f t="shared" si="10"/>
        <v>6.4928385538784372</v>
      </c>
      <c r="C251" s="95">
        <f t="shared" si="11"/>
        <v>0.28823620349549905</v>
      </c>
      <c r="D251" s="95">
        <f t="shared" si="12"/>
        <v>6.7810747573739363</v>
      </c>
      <c r="E251" s="11"/>
      <c r="F251" s="11"/>
      <c r="G251" s="95"/>
      <c r="H251" s="95">
        <f t="shared" si="16"/>
        <v>61.733658749225341</v>
      </c>
      <c r="I251" s="95">
        <f t="shared" si="16"/>
        <v>68.935002984227765</v>
      </c>
      <c r="J251" s="95">
        <f t="shared" si="16"/>
        <v>55.434806565602386</v>
      </c>
      <c r="K251" s="95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x14ac:dyDescent="0.2">
      <c r="A252" s="98">
        <v>48700</v>
      </c>
      <c r="B252" s="95">
        <f t="shared" si="10"/>
        <v>6.9256944574703363</v>
      </c>
      <c r="C252" s="95">
        <f t="shared" si="11"/>
        <v>0.30104670142862844</v>
      </c>
      <c r="D252" s="95">
        <f t="shared" si="12"/>
        <v>7.2267411588989647</v>
      </c>
      <c r="E252" s="11"/>
      <c r="F252" s="11"/>
      <c r="G252" s="95"/>
      <c r="H252" s="95">
        <f t="shared" si="16"/>
        <v>67.119956253190963</v>
      </c>
      <c r="I252" s="95">
        <f t="shared" si="16"/>
        <v>77.900331054169868</v>
      </c>
      <c r="J252" s="95">
        <f t="shared" si="16"/>
        <v>57.44233882994746</v>
      </c>
      <c r="K252" s="95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x14ac:dyDescent="0.2">
      <c r="A253" s="98">
        <v>48731</v>
      </c>
      <c r="B253" s="95">
        <f t="shared" si="10"/>
        <v>7.098836818907091</v>
      </c>
      <c r="C253" s="95">
        <f t="shared" si="11"/>
        <v>0.30488985080856956</v>
      </c>
      <c r="D253" s="95">
        <f t="shared" si="12"/>
        <v>7.4037266697156605</v>
      </c>
      <c r="E253" s="11"/>
      <c r="F253" s="11"/>
      <c r="G253" s="95"/>
      <c r="H253" s="95">
        <f t="shared" si="16"/>
        <v>70.390652371423101</v>
      </c>
      <c r="I253" s="95">
        <f t="shared" si="16"/>
        <v>82.460901193182011</v>
      </c>
      <c r="J253" s="95">
        <f t="shared" si="16"/>
        <v>58.844005878169526</v>
      </c>
      <c r="K253" s="95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x14ac:dyDescent="0.2">
      <c r="A254" s="98">
        <v>48761</v>
      </c>
      <c r="B254" s="95">
        <f t="shared" si="10"/>
        <v>7.3585503610622327</v>
      </c>
      <c r="C254" s="95">
        <f t="shared" si="11"/>
        <v>0.31257614956844826</v>
      </c>
      <c r="D254" s="95">
        <f t="shared" si="12"/>
        <v>7.671126510630681</v>
      </c>
      <c r="E254" s="11"/>
      <c r="F254" s="11"/>
      <c r="G254" s="95"/>
      <c r="H254" s="95">
        <f t="shared" si="16"/>
        <v>79.449131557801479</v>
      </c>
      <c r="I254" s="95">
        <f t="shared" si="16"/>
        <v>100.68722925685381</v>
      </c>
      <c r="J254" s="95">
        <f t="shared" si="16"/>
        <v>61.958621219468874</v>
      </c>
      <c r="K254" s="95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x14ac:dyDescent="0.2">
      <c r="A255" s="98">
        <v>48792</v>
      </c>
      <c r="B255" s="95">
        <f t="shared" si="10"/>
        <v>7.3585503610622327</v>
      </c>
      <c r="C255" s="95">
        <f t="shared" si="11"/>
        <v>0.32026244832832873</v>
      </c>
      <c r="D255" s="95">
        <f t="shared" si="12"/>
        <v>7.6788128093905614</v>
      </c>
      <c r="E255" s="11"/>
      <c r="F255" s="11"/>
      <c r="G255" s="95"/>
      <c r="H255" s="95">
        <f t="shared" si="16"/>
        <v>69.767100155763174</v>
      </c>
      <c r="I255" s="95">
        <f t="shared" si="16"/>
        <v>78.720931986849862</v>
      </c>
      <c r="J255" s="95">
        <f t="shared" si="16"/>
        <v>61.003183803289339</v>
      </c>
      <c r="K255" s="95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x14ac:dyDescent="0.2">
      <c r="A256" s="98">
        <v>48823</v>
      </c>
      <c r="B256" s="95">
        <f t="shared" si="10"/>
        <v>6.9256944574703363</v>
      </c>
      <c r="C256" s="95">
        <f t="shared" si="11"/>
        <v>0.31513824915507627</v>
      </c>
      <c r="D256" s="95">
        <f t="shared" si="12"/>
        <v>7.2408327066254126</v>
      </c>
      <c r="E256" s="11"/>
      <c r="F256" s="11"/>
      <c r="G256" s="95"/>
      <c r="H256" s="95">
        <f t="shared" si="16"/>
        <v>62.083419942176754</v>
      </c>
      <c r="I256" s="95">
        <f t="shared" si="16"/>
        <v>66.233453995417449</v>
      </c>
      <c r="J256" s="95">
        <f t="shared" si="16"/>
        <v>58.002363322068568</v>
      </c>
      <c r="K256" s="95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x14ac:dyDescent="0.2">
      <c r="A257" s="98">
        <v>48853</v>
      </c>
      <c r="B257" s="95">
        <f t="shared" ref="B257:B320" si="17">B245*(1+B$5)</f>
        <v>6.4928385538784372</v>
      </c>
      <c r="C257" s="95">
        <f t="shared" ref="C257:C320" si="18">D257-B257</f>
        <v>0.31513824915507804</v>
      </c>
      <c r="D257" s="95">
        <f t="shared" ref="D257:D320" si="19">D245*(1+D$5)</f>
        <v>6.8079768030335153</v>
      </c>
      <c r="E257" s="11"/>
      <c r="F257" s="11"/>
      <c r="G257" s="95"/>
      <c r="H257" s="95">
        <f t="shared" ref="H257:J272" si="20">H245*(1+H$5)</f>
        <v>59.255986764887318</v>
      </c>
      <c r="I257" s="95">
        <f t="shared" si="20"/>
        <v>63.362354755791493</v>
      </c>
      <c r="J257" s="95">
        <f t="shared" si="20"/>
        <v>55.436513718527806</v>
      </c>
      <c r="K257" s="95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x14ac:dyDescent="0.2">
      <c r="A258" s="98">
        <v>48884</v>
      </c>
      <c r="B258" s="95">
        <f t="shared" si="17"/>
        <v>6.9256944574703363</v>
      </c>
      <c r="C258" s="95">
        <f t="shared" si="18"/>
        <v>0.4722590063049541</v>
      </c>
      <c r="D258" s="95">
        <f t="shared" si="19"/>
        <v>7.3979534637752904</v>
      </c>
      <c r="E258" s="11"/>
      <c r="F258" s="11"/>
      <c r="G258" s="95"/>
      <c r="H258" s="95">
        <f t="shared" si="20"/>
        <v>66.830498714196679</v>
      </c>
      <c r="I258" s="95">
        <f t="shared" si="20"/>
        <v>72.800448552265877</v>
      </c>
      <c r="J258" s="95">
        <f t="shared" si="20"/>
        <v>61.069612319089607</v>
      </c>
      <c r="K258" s="95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x14ac:dyDescent="0.2">
      <c r="A259" s="98">
        <v>48914</v>
      </c>
      <c r="B259" s="95">
        <f t="shared" si="17"/>
        <v>7.3585503610622327</v>
      </c>
      <c r="C259" s="95">
        <f t="shared" si="18"/>
        <v>2.3884660976409515</v>
      </c>
      <c r="D259" s="95">
        <f t="shared" si="19"/>
        <v>9.7470164587031842</v>
      </c>
      <c r="E259" s="11"/>
      <c r="F259" s="11"/>
      <c r="G259" s="95"/>
      <c r="H259" s="95">
        <f t="shared" si="20"/>
        <v>91.644146774536281</v>
      </c>
      <c r="I259" s="95">
        <f t="shared" si="20"/>
        <v>105.12238768962399</v>
      </c>
      <c r="J259" s="95">
        <f t="shared" si="20"/>
        <v>79.540842846788678</v>
      </c>
      <c r="K259" s="95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x14ac:dyDescent="0.2">
      <c r="A260" s="98">
        <v>48945</v>
      </c>
      <c r="B260" s="95">
        <f t="shared" si="17"/>
        <v>7.5057213682834778</v>
      </c>
      <c r="C260" s="95">
        <f t="shared" si="18"/>
        <v>4.5589743834475698</v>
      </c>
      <c r="D260" s="95">
        <f t="shared" si="19"/>
        <v>12.064695751731048</v>
      </c>
      <c r="E260" s="11"/>
      <c r="F260" s="11"/>
      <c r="G260" s="95"/>
      <c r="H260" s="95">
        <f t="shared" si="20"/>
        <v>121.10263342426511</v>
      </c>
      <c r="I260" s="95">
        <f t="shared" si="20"/>
        <v>147.30047081805336</v>
      </c>
      <c r="J260" s="95">
        <f t="shared" si="20"/>
        <v>99.528165151345547</v>
      </c>
      <c r="K260" s="95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x14ac:dyDescent="0.2">
      <c r="A261" s="98">
        <v>48976</v>
      </c>
      <c r="B261" s="95">
        <f t="shared" si="17"/>
        <v>7.5057213682834778</v>
      </c>
      <c r="C261" s="95">
        <f t="shared" si="18"/>
        <v>3.7867319470424388</v>
      </c>
      <c r="D261" s="95">
        <f t="shared" si="19"/>
        <v>11.292453315325917</v>
      </c>
      <c r="E261" s="11"/>
      <c r="F261" s="11"/>
      <c r="G261" s="95"/>
      <c r="H261" s="95">
        <f t="shared" si="20"/>
        <v>97.810358273688308</v>
      </c>
      <c r="I261" s="95">
        <f t="shared" si="20"/>
        <v>106.84893491671714</v>
      </c>
      <c r="J261" s="95">
        <f t="shared" si="20"/>
        <v>89.592959314946143</v>
      </c>
      <c r="K261" s="95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x14ac:dyDescent="0.2">
      <c r="A262" s="98">
        <v>49004</v>
      </c>
      <c r="B262" s="95">
        <f t="shared" si="17"/>
        <v>7.0642083466197434</v>
      </c>
      <c r="C262" s="95">
        <f t="shared" si="18"/>
        <v>0.84149598823164951</v>
      </c>
      <c r="D262" s="95">
        <f t="shared" si="19"/>
        <v>7.9057043348513929</v>
      </c>
      <c r="E262" s="11"/>
      <c r="F262" s="11"/>
      <c r="G262" s="95"/>
      <c r="H262" s="95">
        <f t="shared" si="20"/>
        <v>69.059824087673221</v>
      </c>
      <c r="I262" s="95">
        <f t="shared" si="20"/>
        <v>75.209391579393184</v>
      </c>
      <c r="J262" s="95">
        <f t="shared" si="20"/>
        <v>63.038700320181142</v>
      </c>
      <c r="K262" s="95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x14ac:dyDescent="0.2">
      <c r="A263" s="98">
        <v>49035</v>
      </c>
      <c r="B263" s="95">
        <f t="shared" si="17"/>
        <v>6.6226953249560063</v>
      </c>
      <c r="C263" s="95">
        <f t="shared" si="18"/>
        <v>0.29400092756540896</v>
      </c>
      <c r="D263" s="95">
        <f t="shared" si="19"/>
        <v>6.9166962525214153</v>
      </c>
      <c r="E263" s="11"/>
      <c r="F263" s="11"/>
      <c r="G263" s="95"/>
      <c r="H263" s="95">
        <f t="shared" si="20"/>
        <v>62.968331924209849</v>
      </c>
      <c r="I263" s="95">
        <f t="shared" si="20"/>
        <v>70.313703043912327</v>
      </c>
      <c r="J263" s="95">
        <f t="shared" si="20"/>
        <v>56.543502696914437</v>
      </c>
      <c r="K263" s="95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x14ac:dyDescent="0.2">
      <c r="A264" s="98">
        <v>49065</v>
      </c>
      <c r="B264" s="95">
        <f t="shared" si="17"/>
        <v>7.0642083466197434</v>
      </c>
      <c r="C264" s="95">
        <f t="shared" si="18"/>
        <v>0.30706763545720062</v>
      </c>
      <c r="D264" s="95">
        <f t="shared" si="19"/>
        <v>7.371275982076944</v>
      </c>
      <c r="E264" s="11"/>
      <c r="F264" s="11"/>
      <c r="G264" s="95"/>
      <c r="H264" s="95">
        <f t="shared" si="20"/>
        <v>68.462355378254784</v>
      </c>
      <c r="I264" s="95">
        <f t="shared" si="20"/>
        <v>79.458337675253262</v>
      </c>
      <c r="J264" s="95">
        <f t="shared" si="20"/>
        <v>58.591185606546411</v>
      </c>
      <c r="K264" s="95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x14ac:dyDescent="0.2">
      <c r="A265" s="98">
        <v>49096</v>
      </c>
      <c r="B265" s="95">
        <f t="shared" si="17"/>
        <v>7.2408135552852331</v>
      </c>
      <c r="C265" s="95">
        <f t="shared" si="18"/>
        <v>0.31098764782474042</v>
      </c>
      <c r="D265" s="95">
        <f t="shared" si="19"/>
        <v>7.5518012031099735</v>
      </c>
      <c r="E265" s="11"/>
      <c r="F265" s="11"/>
      <c r="G265" s="95"/>
      <c r="H265" s="95">
        <f t="shared" si="20"/>
        <v>71.798465418851563</v>
      </c>
      <c r="I265" s="95">
        <f t="shared" si="20"/>
        <v>84.11011921704565</v>
      </c>
      <c r="J265" s="95">
        <f t="shared" si="20"/>
        <v>60.020885995732918</v>
      </c>
      <c r="K265" s="95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x14ac:dyDescent="0.2">
      <c r="A266" s="98">
        <v>49126</v>
      </c>
      <c r="B266" s="95">
        <f t="shared" si="17"/>
        <v>7.5057213682834778</v>
      </c>
      <c r="C266" s="95">
        <f t="shared" si="18"/>
        <v>0.31882767255981648</v>
      </c>
      <c r="D266" s="95">
        <f t="shared" si="19"/>
        <v>7.8245490408432943</v>
      </c>
      <c r="E266" s="11"/>
      <c r="F266" s="11"/>
      <c r="G266" s="95"/>
      <c r="H266" s="95">
        <f t="shared" si="20"/>
        <v>81.038114188957508</v>
      </c>
      <c r="I266" s="95">
        <f t="shared" si="20"/>
        <v>102.70097384199089</v>
      </c>
      <c r="J266" s="95">
        <f t="shared" si="20"/>
        <v>63.197793643858255</v>
      </c>
      <c r="K266" s="95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x14ac:dyDescent="0.2">
      <c r="A267" s="98">
        <v>49157</v>
      </c>
      <c r="B267" s="95">
        <f t="shared" si="17"/>
        <v>7.5057213682834778</v>
      </c>
      <c r="C267" s="95">
        <f t="shared" si="18"/>
        <v>0.3266676972948952</v>
      </c>
      <c r="D267" s="95">
        <f t="shared" si="19"/>
        <v>7.832389065578373</v>
      </c>
      <c r="E267" s="11"/>
      <c r="F267" s="11"/>
      <c r="G267" s="95"/>
      <c r="H267" s="95">
        <f t="shared" si="20"/>
        <v>71.162442158878434</v>
      </c>
      <c r="I267" s="95">
        <f t="shared" si="20"/>
        <v>80.295350626586867</v>
      </c>
      <c r="J267" s="95">
        <f t="shared" si="20"/>
        <v>62.223247479355123</v>
      </c>
      <c r="K267" s="95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x14ac:dyDescent="0.2">
      <c r="A268" s="98">
        <v>49188</v>
      </c>
      <c r="B268" s="95">
        <f t="shared" si="17"/>
        <v>7.0642083466197434</v>
      </c>
      <c r="C268" s="95">
        <f t="shared" si="18"/>
        <v>0.32144101413817783</v>
      </c>
      <c r="D268" s="95">
        <f t="shared" si="19"/>
        <v>7.3856493607579212</v>
      </c>
      <c r="E268" s="11"/>
      <c r="F268" s="11"/>
      <c r="G268" s="95"/>
      <c r="H268" s="95">
        <f t="shared" si="20"/>
        <v>63.32508834102029</v>
      </c>
      <c r="I268" s="95">
        <f t="shared" si="20"/>
        <v>67.558123075325796</v>
      </c>
      <c r="J268" s="95">
        <f t="shared" si="20"/>
        <v>59.162410588509942</v>
      </c>
      <c r="K268" s="95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x14ac:dyDescent="0.2">
      <c r="A269" s="98">
        <v>49218</v>
      </c>
      <c r="B269" s="95">
        <f t="shared" si="17"/>
        <v>6.6226953249560063</v>
      </c>
      <c r="C269" s="95">
        <f t="shared" si="18"/>
        <v>0.3214410141381796</v>
      </c>
      <c r="D269" s="95">
        <f t="shared" si="19"/>
        <v>6.9441363390941859</v>
      </c>
      <c r="E269" s="11"/>
      <c r="F269" s="11"/>
      <c r="G269" s="95"/>
      <c r="H269" s="95">
        <f t="shared" si="20"/>
        <v>60.441106500185064</v>
      </c>
      <c r="I269" s="95">
        <f t="shared" si="20"/>
        <v>64.629601850907321</v>
      </c>
      <c r="J269" s="95">
        <f t="shared" si="20"/>
        <v>56.545243992898364</v>
      </c>
      <c r="K269" s="95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x14ac:dyDescent="0.2">
      <c r="A270" s="98">
        <v>49249</v>
      </c>
      <c r="B270" s="95">
        <f t="shared" si="17"/>
        <v>7.0642083466197434</v>
      </c>
      <c r="C270" s="95">
        <f t="shared" si="18"/>
        <v>0.48170418643105251</v>
      </c>
      <c r="D270" s="95">
        <f t="shared" si="19"/>
        <v>7.5459125330507959</v>
      </c>
      <c r="E270" s="11"/>
      <c r="F270" s="11"/>
      <c r="G270" s="95"/>
      <c r="H270" s="95">
        <f t="shared" si="20"/>
        <v>68.16710868848061</v>
      </c>
      <c r="I270" s="95">
        <f t="shared" si="20"/>
        <v>74.256457523311198</v>
      </c>
      <c r="J270" s="95">
        <f t="shared" si="20"/>
        <v>62.291004565471404</v>
      </c>
      <c r="K270" s="95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x14ac:dyDescent="0.2">
      <c r="A271" s="98">
        <v>49279</v>
      </c>
      <c r="B271" s="95">
        <f t="shared" si="17"/>
        <v>7.5057213682834778</v>
      </c>
      <c r="C271" s="95">
        <f t="shared" si="18"/>
        <v>2.4362354195937694</v>
      </c>
      <c r="D271" s="95">
        <f t="shared" si="19"/>
        <v>9.9419567878772472</v>
      </c>
      <c r="E271" s="11"/>
      <c r="F271" s="11"/>
      <c r="G271" s="95"/>
      <c r="H271" s="95">
        <f t="shared" si="20"/>
        <v>93.477029710027011</v>
      </c>
      <c r="I271" s="95">
        <f t="shared" si="20"/>
        <v>107.22483544341647</v>
      </c>
      <c r="J271" s="95">
        <f t="shared" si="20"/>
        <v>81.131659703724452</v>
      </c>
      <c r="K271" s="95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x14ac:dyDescent="0.2">
      <c r="A272" s="98">
        <v>49310</v>
      </c>
      <c r="B272" s="95">
        <f t="shared" si="17"/>
        <v>7.6558357956491472</v>
      </c>
      <c r="C272" s="95">
        <f t="shared" si="18"/>
        <v>4.6501538711165216</v>
      </c>
      <c r="D272" s="95">
        <f t="shared" si="19"/>
        <v>12.305989666765669</v>
      </c>
      <c r="E272" s="11"/>
      <c r="F272" s="11"/>
      <c r="G272" s="95"/>
      <c r="H272" s="95">
        <f t="shared" si="20"/>
        <v>123.52468609275041</v>
      </c>
      <c r="I272" s="95">
        <f t="shared" si="20"/>
        <v>150.24648023441443</v>
      </c>
      <c r="J272" s="95">
        <f t="shared" si="20"/>
        <v>101.51872845437246</v>
      </c>
      <c r="K272" s="95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x14ac:dyDescent="0.2">
      <c r="A273" s="98">
        <v>49341</v>
      </c>
      <c r="B273" s="95">
        <f t="shared" si="17"/>
        <v>7.6558357956491472</v>
      </c>
      <c r="C273" s="95">
        <f t="shared" si="18"/>
        <v>3.8624665859832872</v>
      </c>
      <c r="D273" s="95">
        <f t="shared" si="19"/>
        <v>11.518302381632434</v>
      </c>
      <c r="E273" s="11"/>
      <c r="F273" s="11"/>
      <c r="G273" s="95"/>
      <c r="H273" s="95">
        <f t="shared" ref="H273:J288" si="21">H261*(1+H$5)</f>
        <v>99.766565439162079</v>
      </c>
      <c r="I273" s="95">
        <f t="shared" si="21"/>
        <v>108.98591361505149</v>
      </c>
      <c r="J273" s="95">
        <f t="shared" si="21"/>
        <v>91.384818501245064</v>
      </c>
      <c r="K273" s="95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x14ac:dyDescent="0.2">
      <c r="A274" s="98">
        <v>49369</v>
      </c>
      <c r="B274" s="95">
        <f t="shared" si="17"/>
        <v>7.2054925135521382</v>
      </c>
      <c r="C274" s="95">
        <f t="shared" si="18"/>
        <v>0.85832590799628239</v>
      </c>
      <c r="D274" s="95">
        <f t="shared" si="19"/>
        <v>8.0638184215484205</v>
      </c>
      <c r="E274" s="11"/>
      <c r="F274" s="11"/>
      <c r="G274" s="95"/>
      <c r="H274" s="95">
        <f t="shared" si="21"/>
        <v>70.441020569426684</v>
      </c>
      <c r="I274" s="95">
        <f t="shared" si="21"/>
        <v>76.713579410981055</v>
      </c>
      <c r="J274" s="95">
        <f t="shared" si="21"/>
        <v>64.299474326584772</v>
      </c>
      <c r="K274" s="95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x14ac:dyDescent="0.2">
      <c r="A275" s="98">
        <v>49400</v>
      </c>
      <c r="B275" s="95">
        <f t="shared" si="17"/>
        <v>6.7551492314551265</v>
      </c>
      <c r="C275" s="95">
        <f t="shared" si="18"/>
        <v>0.29988094611671734</v>
      </c>
      <c r="D275" s="95">
        <f t="shared" si="19"/>
        <v>7.0550301775718438</v>
      </c>
      <c r="E275" s="11"/>
      <c r="F275" s="11"/>
      <c r="G275" s="95"/>
      <c r="H275" s="95">
        <f t="shared" si="21"/>
        <v>64.227698562694044</v>
      </c>
      <c r="I275" s="95">
        <f t="shared" si="21"/>
        <v>71.719977104790573</v>
      </c>
      <c r="J275" s="95">
        <f t="shared" si="21"/>
        <v>57.674372750852726</v>
      </c>
      <c r="K275" s="95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x14ac:dyDescent="0.2">
      <c r="A276" s="98">
        <v>49430</v>
      </c>
      <c r="B276" s="95">
        <f t="shared" si="17"/>
        <v>7.2054925135521382</v>
      </c>
      <c r="C276" s="95">
        <f t="shared" si="18"/>
        <v>0.31320898816634468</v>
      </c>
      <c r="D276" s="95">
        <f t="shared" si="19"/>
        <v>7.5187015017184828</v>
      </c>
      <c r="E276" s="11"/>
      <c r="F276" s="11"/>
      <c r="G276" s="95"/>
      <c r="H276" s="95">
        <f t="shared" si="21"/>
        <v>69.831602485819886</v>
      </c>
      <c r="I276" s="95">
        <f t="shared" si="21"/>
        <v>81.04750442875833</v>
      </c>
      <c r="J276" s="95">
        <f t="shared" si="21"/>
        <v>59.763009318677341</v>
      </c>
      <c r="K276" s="95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x14ac:dyDescent="0.2">
      <c r="A277" s="98">
        <v>49461</v>
      </c>
      <c r="B277" s="95">
        <f t="shared" si="17"/>
        <v>7.3856298263909377</v>
      </c>
      <c r="C277" s="95">
        <f t="shared" si="18"/>
        <v>0.31720740078123555</v>
      </c>
      <c r="D277" s="95">
        <f t="shared" si="19"/>
        <v>7.7028372271721732</v>
      </c>
      <c r="E277" s="11"/>
      <c r="F277" s="11"/>
      <c r="G277" s="95"/>
      <c r="H277" s="95">
        <f t="shared" si="21"/>
        <v>73.234434727228603</v>
      </c>
      <c r="I277" s="95">
        <f t="shared" si="21"/>
        <v>85.792321601386561</v>
      </c>
      <c r="J277" s="95">
        <f t="shared" si="21"/>
        <v>61.221303715647579</v>
      </c>
      <c r="K277" s="95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x14ac:dyDescent="0.2">
      <c r="A278" s="98">
        <v>49491</v>
      </c>
      <c r="B278" s="95">
        <f t="shared" si="17"/>
        <v>7.6558357956491472</v>
      </c>
      <c r="C278" s="95">
        <f t="shared" si="18"/>
        <v>0.32520422601101284</v>
      </c>
      <c r="D278" s="95">
        <f t="shared" si="19"/>
        <v>7.98104002166016</v>
      </c>
      <c r="E278" s="11"/>
      <c r="F278" s="11"/>
      <c r="G278" s="95"/>
      <c r="H278" s="95">
        <f t="shared" si="21"/>
        <v>82.658876472736665</v>
      </c>
      <c r="I278" s="95">
        <f t="shared" si="21"/>
        <v>104.75499331883071</v>
      </c>
      <c r="J278" s="95">
        <f t="shared" si="21"/>
        <v>64.461749516735424</v>
      </c>
      <c r="K278" s="95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x14ac:dyDescent="0.2">
      <c r="A279" s="98">
        <v>49522</v>
      </c>
      <c r="B279" s="95">
        <f t="shared" si="17"/>
        <v>7.6558357956491472</v>
      </c>
      <c r="C279" s="95">
        <f t="shared" si="18"/>
        <v>0.33320105124079369</v>
      </c>
      <c r="D279" s="95">
        <f t="shared" si="19"/>
        <v>7.9890368468899409</v>
      </c>
      <c r="E279" s="11"/>
      <c r="F279" s="11"/>
      <c r="G279" s="95"/>
      <c r="H279" s="95">
        <f t="shared" si="21"/>
        <v>72.585691002056009</v>
      </c>
      <c r="I279" s="95">
        <f t="shared" si="21"/>
        <v>81.901257639118612</v>
      </c>
      <c r="J279" s="95">
        <f t="shared" si="21"/>
        <v>63.467712428942228</v>
      </c>
      <c r="K279" s="95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x14ac:dyDescent="0.2">
      <c r="A280" s="98">
        <v>49553</v>
      </c>
      <c r="B280" s="95">
        <f t="shared" si="17"/>
        <v>7.2054925135521382</v>
      </c>
      <c r="C280" s="95">
        <f t="shared" si="18"/>
        <v>0.32786983442094186</v>
      </c>
      <c r="D280" s="95">
        <f t="shared" si="19"/>
        <v>7.53336234797308</v>
      </c>
      <c r="E280" s="11"/>
      <c r="F280" s="11"/>
      <c r="G280" s="95"/>
      <c r="H280" s="95">
        <f t="shared" si="21"/>
        <v>64.591590107840702</v>
      </c>
      <c r="I280" s="95">
        <f t="shared" si="21"/>
        <v>68.909285536832314</v>
      </c>
      <c r="J280" s="95">
        <f t="shared" si="21"/>
        <v>60.345658800280141</v>
      </c>
      <c r="K280" s="95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x14ac:dyDescent="0.2">
      <c r="A281" s="98">
        <v>49583</v>
      </c>
      <c r="B281" s="95">
        <f t="shared" si="17"/>
        <v>6.7551492314551265</v>
      </c>
      <c r="C281" s="95">
        <f t="shared" si="18"/>
        <v>0.32786983442094364</v>
      </c>
      <c r="D281" s="95">
        <f t="shared" si="19"/>
        <v>7.0830190658760701</v>
      </c>
      <c r="E281" s="11"/>
      <c r="F281" s="11"/>
      <c r="G281" s="95"/>
      <c r="H281" s="95">
        <f t="shared" si="21"/>
        <v>61.649928630188768</v>
      </c>
      <c r="I281" s="95">
        <f t="shared" si="21"/>
        <v>65.922193887925474</v>
      </c>
      <c r="J281" s="95">
        <f t="shared" si="21"/>
        <v>57.676148872756329</v>
      </c>
      <c r="K281" s="95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x14ac:dyDescent="0.2">
      <c r="A282" s="98">
        <v>49614</v>
      </c>
      <c r="B282" s="95">
        <f t="shared" si="17"/>
        <v>7.2054925135521382</v>
      </c>
      <c r="C282" s="95">
        <f t="shared" si="18"/>
        <v>0.49133827015967402</v>
      </c>
      <c r="D282" s="95">
        <f t="shared" si="19"/>
        <v>7.6968307837118122</v>
      </c>
      <c r="E282" s="11"/>
      <c r="F282" s="11"/>
      <c r="G282" s="95"/>
      <c r="H282" s="95">
        <f t="shared" si="21"/>
        <v>69.53045086225022</v>
      </c>
      <c r="I282" s="95">
        <f t="shared" si="21"/>
        <v>75.741586673777419</v>
      </c>
      <c r="J282" s="95">
        <f t="shared" si="21"/>
        <v>63.53682465678083</v>
      </c>
      <c r="K282" s="95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x14ac:dyDescent="0.2">
      <c r="A283" s="98">
        <v>49644</v>
      </c>
      <c r="B283" s="95">
        <f t="shared" si="17"/>
        <v>7.6558357956491472</v>
      </c>
      <c r="C283" s="95">
        <f t="shared" si="18"/>
        <v>2.4849601279856453</v>
      </c>
      <c r="D283" s="95">
        <f t="shared" si="19"/>
        <v>10.140795923634792</v>
      </c>
      <c r="E283" s="11"/>
      <c r="F283" s="11"/>
      <c r="G283" s="95"/>
      <c r="H283" s="95">
        <f t="shared" si="21"/>
        <v>95.346570304227555</v>
      </c>
      <c r="I283" s="95">
        <f t="shared" si="21"/>
        <v>109.3693321522848</v>
      </c>
      <c r="J283" s="95">
        <f t="shared" si="21"/>
        <v>82.754292897798948</v>
      </c>
      <c r="K283" s="95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x14ac:dyDescent="0.2">
      <c r="A284" s="98">
        <v>49675</v>
      </c>
      <c r="B284" s="95">
        <f t="shared" si="17"/>
        <v>7.8089525115621301</v>
      </c>
      <c r="C284" s="95">
        <f t="shared" si="18"/>
        <v>4.7431569485388527</v>
      </c>
      <c r="D284" s="95">
        <f t="shared" si="19"/>
        <v>12.552109460100983</v>
      </c>
      <c r="E284" s="11"/>
      <c r="F284" s="11"/>
      <c r="G284" s="95"/>
      <c r="H284" s="95">
        <f t="shared" si="21"/>
        <v>125.99517981460542</v>
      </c>
      <c r="I284" s="95">
        <f t="shared" si="21"/>
        <v>153.25140983910273</v>
      </c>
      <c r="J284" s="95">
        <f t="shared" si="21"/>
        <v>103.54910302345992</v>
      </c>
      <c r="K284" s="95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x14ac:dyDescent="0.2">
      <c r="A285" s="98">
        <v>49706</v>
      </c>
      <c r="B285" s="95">
        <f t="shared" si="17"/>
        <v>7.8089525115621301</v>
      </c>
      <c r="C285" s="95">
        <f t="shared" si="18"/>
        <v>3.9397159177029524</v>
      </c>
      <c r="D285" s="95">
        <f t="shared" si="19"/>
        <v>11.748668429265082</v>
      </c>
      <c r="E285" s="11"/>
      <c r="F285" s="11"/>
      <c r="G285" s="95"/>
      <c r="H285" s="95">
        <f t="shared" si="21"/>
        <v>101.76189674794533</v>
      </c>
      <c r="I285" s="95">
        <f t="shared" si="21"/>
        <v>111.16563188735252</v>
      </c>
      <c r="J285" s="95">
        <f t="shared" si="21"/>
        <v>93.212514871269974</v>
      </c>
      <c r="K285" s="95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x14ac:dyDescent="0.2">
      <c r="A286" s="98">
        <v>49735</v>
      </c>
      <c r="B286" s="95">
        <f t="shared" si="17"/>
        <v>7.3496023638231813</v>
      </c>
      <c r="C286" s="95">
        <f t="shared" si="18"/>
        <v>0.87549242615620759</v>
      </c>
      <c r="D286" s="95">
        <f t="shared" si="19"/>
        <v>8.2250947899793889</v>
      </c>
      <c r="E286" s="11"/>
      <c r="F286" s="11"/>
      <c r="G286" s="95"/>
      <c r="H286" s="95">
        <f t="shared" si="21"/>
        <v>71.849840980815216</v>
      </c>
      <c r="I286" s="95">
        <f t="shared" si="21"/>
        <v>78.247850999200679</v>
      </c>
      <c r="J286" s="95">
        <f t="shared" si="21"/>
        <v>65.585463813116462</v>
      </c>
      <c r="K286" s="95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x14ac:dyDescent="0.2">
      <c r="A287" s="98">
        <v>49766</v>
      </c>
      <c r="B287" s="95">
        <f t="shared" si="17"/>
        <v>6.890252216084229</v>
      </c>
      <c r="C287" s="95">
        <f t="shared" si="18"/>
        <v>0.30587856503905186</v>
      </c>
      <c r="D287" s="95">
        <f t="shared" si="19"/>
        <v>7.1961307811232809</v>
      </c>
      <c r="E287" s="11"/>
      <c r="F287" s="11"/>
      <c r="G287" s="95"/>
      <c r="H287" s="95">
        <f t="shared" si="21"/>
        <v>65.51225253394793</v>
      </c>
      <c r="I287" s="95">
        <f t="shared" si="21"/>
        <v>73.154376646886391</v>
      </c>
      <c r="J287" s="95">
        <f t="shared" si="21"/>
        <v>58.827860205869783</v>
      </c>
      <c r="K287" s="95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x14ac:dyDescent="0.2">
      <c r="A288" s="98">
        <v>49796</v>
      </c>
      <c r="B288" s="95">
        <f t="shared" si="17"/>
        <v>7.3496023638231813</v>
      </c>
      <c r="C288" s="95">
        <f t="shared" si="18"/>
        <v>0.3194731679296714</v>
      </c>
      <c r="D288" s="95">
        <f t="shared" si="19"/>
        <v>7.6690755317528527</v>
      </c>
      <c r="E288" s="11"/>
      <c r="F288" s="11"/>
      <c r="G288" s="95"/>
      <c r="H288" s="95">
        <f t="shared" si="21"/>
        <v>71.228234535536288</v>
      </c>
      <c r="I288" s="95">
        <f t="shared" si="21"/>
        <v>82.668454517333501</v>
      </c>
      <c r="J288" s="95">
        <f t="shared" si="21"/>
        <v>60.958269505050886</v>
      </c>
      <c r="K288" s="95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x14ac:dyDescent="0.2">
      <c r="A289" s="98">
        <v>49827</v>
      </c>
      <c r="B289" s="95">
        <f t="shared" si="17"/>
        <v>7.5333424229187562</v>
      </c>
      <c r="C289" s="95">
        <f t="shared" si="18"/>
        <v>0.32355154879686054</v>
      </c>
      <c r="D289" s="95">
        <f t="shared" si="19"/>
        <v>7.8568939717156168</v>
      </c>
      <c r="E289" s="11"/>
      <c r="F289" s="11"/>
      <c r="G289" s="95"/>
      <c r="H289" s="95">
        <f t="shared" ref="H289:J304" si="22">H277*(1+H$5)</f>
        <v>74.69912342177318</v>
      </c>
      <c r="I289" s="95">
        <f t="shared" si="22"/>
        <v>87.508168033414293</v>
      </c>
      <c r="J289" s="95">
        <f t="shared" si="22"/>
        <v>62.445729789960531</v>
      </c>
      <c r="K289" s="95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x14ac:dyDescent="0.2">
      <c r="A290" s="98">
        <v>49857</v>
      </c>
      <c r="B290" s="95">
        <f t="shared" si="17"/>
        <v>7.8089525115621301</v>
      </c>
      <c r="C290" s="95">
        <f t="shared" si="18"/>
        <v>0.33170831053123262</v>
      </c>
      <c r="D290" s="95">
        <f t="shared" si="19"/>
        <v>8.1406608220933627</v>
      </c>
      <c r="E290" s="11"/>
      <c r="F290" s="11"/>
      <c r="G290" s="95"/>
      <c r="H290" s="95">
        <f t="shared" si="22"/>
        <v>84.312054002191402</v>
      </c>
      <c r="I290" s="95">
        <f t="shared" si="22"/>
        <v>106.85009318520733</v>
      </c>
      <c r="J290" s="95">
        <f t="shared" si="22"/>
        <v>65.750984507070129</v>
      </c>
      <c r="K290" s="95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x14ac:dyDescent="0.2">
      <c r="A291" s="98">
        <v>49888</v>
      </c>
      <c r="B291" s="95">
        <f t="shared" si="17"/>
        <v>7.8089525115621301</v>
      </c>
      <c r="C291" s="95">
        <f t="shared" si="18"/>
        <v>0.33986507226560914</v>
      </c>
      <c r="D291" s="95">
        <f t="shared" si="19"/>
        <v>8.1488175838277392</v>
      </c>
      <c r="E291" s="11"/>
      <c r="F291" s="11"/>
      <c r="G291" s="95"/>
      <c r="H291" s="95">
        <f t="shared" si="22"/>
        <v>74.03740482209713</v>
      </c>
      <c r="I291" s="95">
        <f t="shared" si="22"/>
        <v>83.539282791900987</v>
      </c>
      <c r="J291" s="95">
        <f t="shared" si="22"/>
        <v>64.737066677521071</v>
      </c>
      <c r="K291" s="95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x14ac:dyDescent="0.2">
      <c r="A292" s="98">
        <v>49919</v>
      </c>
      <c r="B292" s="95">
        <f t="shared" si="17"/>
        <v>7.3496023638231813</v>
      </c>
      <c r="C292" s="95">
        <f t="shared" si="18"/>
        <v>0.33442723110936079</v>
      </c>
      <c r="D292" s="95">
        <f t="shared" si="19"/>
        <v>7.6840295949325421</v>
      </c>
      <c r="E292" s="11"/>
      <c r="F292" s="11"/>
      <c r="G292" s="95"/>
      <c r="H292" s="95">
        <f t="shared" si="22"/>
        <v>65.883421909997523</v>
      </c>
      <c r="I292" s="95">
        <f t="shared" si="22"/>
        <v>70.287471247568959</v>
      </c>
      <c r="J292" s="95">
        <f t="shared" si="22"/>
        <v>61.552571976285748</v>
      </c>
      <c r="K292" s="95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x14ac:dyDescent="0.2">
      <c r="A293" s="98">
        <v>49949</v>
      </c>
      <c r="B293" s="95">
        <f t="shared" si="17"/>
        <v>6.890252216084229</v>
      </c>
      <c r="C293" s="95">
        <f t="shared" si="18"/>
        <v>0.33442723110936257</v>
      </c>
      <c r="D293" s="95">
        <f t="shared" si="19"/>
        <v>7.2246794471935916</v>
      </c>
      <c r="E293" s="11"/>
      <c r="F293" s="11"/>
      <c r="G293" s="95"/>
      <c r="H293" s="95">
        <f t="shared" si="22"/>
        <v>62.882927202792544</v>
      </c>
      <c r="I293" s="95">
        <f t="shared" si="22"/>
        <v>67.240637765683985</v>
      </c>
      <c r="J293" s="95">
        <f t="shared" si="22"/>
        <v>58.829671850211454</v>
      </c>
      <c r="K293" s="95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x14ac:dyDescent="0.2">
      <c r="A294" s="98">
        <v>49980</v>
      </c>
      <c r="B294" s="95">
        <f t="shared" si="17"/>
        <v>7.3496023638231813</v>
      </c>
      <c r="C294" s="95">
        <f t="shared" si="18"/>
        <v>0.50116503556286762</v>
      </c>
      <c r="D294" s="95">
        <f t="shared" si="19"/>
        <v>7.850767399386049</v>
      </c>
      <c r="E294" s="11"/>
      <c r="F294" s="11"/>
      <c r="G294" s="95"/>
      <c r="H294" s="95">
        <f t="shared" si="22"/>
        <v>70.921059879495232</v>
      </c>
      <c r="I294" s="95">
        <f t="shared" si="22"/>
        <v>77.256418407252966</v>
      </c>
      <c r="J294" s="95">
        <f t="shared" si="22"/>
        <v>64.807561149916452</v>
      </c>
      <c r="K294" s="95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x14ac:dyDescent="0.2">
      <c r="A295" s="98">
        <v>50010</v>
      </c>
      <c r="B295" s="95">
        <f t="shared" si="17"/>
        <v>7.8089525115621301</v>
      </c>
      <c r="C295" s="95">
        <f t="shared" si="18"/>
        <v>2.5346593305453586</v>
      </c>
      <c r="D295" s="95">
        <f t="shared" si="19"/>
        <v>10.343611842107489</v>
      </c>
      <c r="E295" s="11"/>
      <c r="F295" s="11"/>
      <c r="G295" s="95"/>
      <c r="H295" s="95">
        <f t="shared" si="22"/>
        <v>97.253501710312108</v>
      </c>
      <c r="I295" s="95">
        <f t="shared" si="22"/>
        <v>111.5567187953305</v>
      </c>
      <c r="J295" s="95">
        <f t="shared" si="22"/>
        <v>84.409378755754929</v>
      </c>
      <c r="K295" s="95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x14ac:dyDescent="0.2">
      <c r="A296" s="98">
        <v>50041</v>
      </c>
      <c r="B296" s="95">
        <f t="shared" si="17"/>
        <v>7.9651315617933731</v>
      </c>
      <c r="C296" s="95">
        <f t="shared" si="18"/>
        <v>4.8380200875096291</v>
      </c>
      <c r="D296" s="95">
        <f t="shared" si="19"/>
        <v>12.803151649303002</v>
      </c>
      <c r="E296" s="11"/>
      <c r="F296" s="11"/>
      <c r="G296" s="95"/>
      <c r="H296" s="95">
        <f t="shared" si="22"/>
        <v>128.51508341089755</v>
      </c>
      <c r="I296" s="95">
        <f t="shared" si="22"/>
        <v>156.3164380358848</v>
      </c>
      <c r="J296" s="95">
        <f t="shared" si="22"/>
        <v>105.62008508392913</v>
      </c>
      <c r="K296" s="95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x14ac:dyDescent="0.2">
      <c r="A297" s="98">
        <v>50072</v>
      </c>
      <c r="B297" s="95">
        <f t="shared" si="17"/>
        <v>7.9651315617933731</v>
      </c>
      <c r="C297" s="95">
        <f t="shared" si="18"/>
        <v>4.0185102360570104</v>
      </c>
      <c r="D297" s="95">
        <f t="shared" si="19"/>
        <v>11.983641797850384</v>
      </c>
      <c r="E297" s="11"/>
      <c r="F297" s="11"/>
      <c r="G297" s="95"/>
      <c r="H297" s="95">
        <f t="shared" si="22"/>
        <v>103.79713468290424</v>
      </c>
      <c r="I297" s="95">
        <f t="shared" si="22"/>
        <v>113.38894452509957</v>
      </c>
      <c r="J297" s="95">
        <f t="shared" si="22"/>
        <v>95.076765168695374</v>
      </c>
      <c r="K297" s="95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x14ac:dyDescent="0.2">
      <c r="A298" s="98">
        <v>50100</v>
      </c>
      <c r="B298" s="95">
        <f t="shared" si="17"/>
        <v>7.496594411099645</v>
      </c>
      <c r="C298" s="95">
        <f t="shared" si="18"/>
        <v>0.89300227467933269</v>
      </c>
      <c r="D298" s="95">
        <f t="shared" si="19"/>
        <v>8.3895966857789777</v>
      </c>
      <c r="E298" s="11"/>
      <c r="F298" s="11"/>
      <c r="G298" s="95"/>
      <c r="H298" s="95">
        <f t="shared" si="22"/>
        <v>73.286837800431528</v>
      </c>
      <c r="I298" s="95">
        <f t="shared" si="22"/>
        <v>79.8128080191847</v>
      </c>
      <c r="J298" s="95">
        <f t="shared" si="22"/>
        <v>66.897173089378796</v>
      </c>
      <c r="K298" s="95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x14ac:dyDescent="0.2">
      <c r="A299" s="98">
        <v>50131</v>
      </c>
      <c r="B299" s="95">
        <f t="shared" si="17"/>
        <v>7.0280572604059133</v>
      </c>
      <c r="C299" s="95">
        <f t="shared" si="18"/>
        <v>0.31199613633983336</v>
      </c>
      <c r="D299" s="95">
        <f t="shared" si="19"/>
        <v>7.3400533967457466</v>
      </c>
      <c r="E299" s="11"/>
      <c r="F299" s="11"/>
      <c r="G299" s="95"/>
      <c r="H299" s="95">
        <f t="shared" si="22"/>
        <v>66.822497584626888</v>
      </c>
      <c r="I299" s="95">
        <f t="shared" si="22"/>
        <v>74.617464179824125</v>
      </c>
      <c r="J299" s="95">
        <f t="shared" si="22"/>
        <v>60.004417409987177</v>
      </c>
      <c r="K299" s="95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x14ac:dyDescent="0.2">
      <c r="A300" s="98">
        <v>50161</v>
      </c>
      <c r="B300" s="95">
        <f t="shared" si="17"/>
        <v>7.496594411099645</v>
      </c>
      <c r="C300" s="95">
        <f t="shared" si="18"/>
        <v>0.32586263128826509</v>
      </c>
      <c r="D300" s="95">
        <f t="shared" si="19"/>
        <v>7.8224570423879101</v>
      </c>
      <c r="E300" s="11"/>
      <c r="F300" s="11"/>
      <c r="G300" s="95"/>
      <c r="H300" s="95">
        <f t="shared" si="22"/>
        <v>72.652799226247012</v>
      </c>
      <c r="I300" s="95">
        <f t="shared" si="22"/>
        <v>84.321823607680173</v>
      </c>
      <c r="J300" s="95">
        <f t="shared" si="22"/>
        <v>62.177434895151904</v>
      </c>
      <c r="K300" s="95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x14ac:dyDescent="0.2">
      <c r="A301" s="98">
        <v>50192</v>
      </c>
      <c r="B301" s="95">
        <f t="shared" si="17"/>
        <v>7.6840092713771311</v>
      </c>
      <c r="C301" s="95">
        <f t="shared" si="18"/>
        <v>0.33002257977279736</v>
      </c>
      <c r="D301" s="95">
        <f t="shared" si="19"/>
        <v>8.0140318511499284</v>
      </c>
      <c r="E301" s="11"/>
      <c r="F301" s="11"/>
      <c r="G301" s="95"/>
      <c r="H301" s="95">
        <f t="shared" si="22"/>
        <v>76.193105890208642</v>
      </c>
      <c r="I301" s="95">
        <f t="shared" si="22"/>
        <v>89.258331394082575</v>
      </c>
      <c r="J301" s="95">
        <f t="shared" si="22"/>
        <v>63.694644385759744</v>
      </c>
      <c r="K301" s="95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x14ac:dyDescent="0.2">
      <c r="A302" s="98">
        <v>50222</v>
      </c>
      <c r="B302" s="95">
        <f t="shared" si="17"/>
        <v>7.9651315617933731</v>
      </c>
      <c r="C302" s="95">
        <f t="shared" si="18"/>
        <v>0.33834247674185658</v>
      </c>
      <c r="D302" s="95">
        <f t="shared" si="19"/>
        <v>8.3034740385352297</v>
      </c>
      <c r="E302" s="11"/>
      <c r="F302" s="11"/>
      <c r="G302" s="95"/>
      <c r="H302" s="95">
        <f t="shared" si="22"/>
        <v>85.998295082235231</v>
      </c>
      <c r="I302" s="95">
        <f t="shared" si="22"/>
        <v>108.98709504891147</v>
      </c>
      <c r="J302" s="95">
        <f t="shared" si="22"/>
        <v>67.066004197211527</v>
      </c>
      <c r="K302" s="95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x14ac:dyDescent="0.2">
      <c r="A303" s="98">
        <v>50253</v>
      </c>
      <c r="B303" s="95">
        <f t="shared" si="17"/>
        <v>7.9651315617933731</v>
      </c>
      <c r="C303" s="95">
        <f t="shared" si="18"/>
        <v>0.34666237371092112</v>
      </c>
      <c r="D303" s="95">
        <f t="shared" si="19"/>
        <v>8.3117939355042942</v>
      </c>
      <c r="E303" s="11"/>
      <c r="F303" s="11"/>
      <c r="G303" s="95"/>
      <c r="H303" s="95">
        <f t="shared" si="22"/>
        <v>75.518152918539073</v>
      </c>
      <c r="I303" s="95">
        <f t="shared" si="22"/>
        <v>85.210068447739005</v>
      </c>
      <c r="J303" s="95">
        <f t="shared" si="22"/>
        <v>66.03180801107149</v>
      </c>
      <c r="K303" s="95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x14ac:dyDescent="0.2">
      <c r="A304" s="98">
        <v>50284</v>
      </c>
      <c r="B304" s="95">
        <f t="shared" si="17"/>
        <v>7.496594411099645</v>
      </c>
      <c r="C304" s="95">
        <f t="shared" si="18"/>
        <v>0.34111577573154772</v>
      </c>
      <c r="D304" s="95">
        <f t="shared" si="19"/>
        <v>7.8377101868311927</v>
      </c>
      <c r="E304" s="11"/>
      <c r="F304" s="11"/>
      <c r="G304" s="95"/>
      <c r="H304" s="95">
        <f t="shared" si="22"/>
        <v>67.201090348197468</v>
      </c>
      <c r="I304" s="95">
        <f t="shared" si="22"/>
        <v>71.69322067252034</v>
      </c>
      <c r="J304" s="95">
        <f t="shared" si="22"/>
        <v>62.783623415811462</v>
      </c>
      <c r="K304" s="95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x14ac:dyDescent="0.2">
      <c r="A305" s="98">
        <v>50314</v>
      </c>
      <c r="B305" s="95">
        <f t="shared" si="17"/>
        <v>7.0280572604059133</v>
      </c>
      <c r="C305" s="95">
        <f t="shared" si="18"/>
        <v>0.34111577573155039</v>
      </c>
      <c r="D305" s="95">
        <f t="shared" si="19"/>
        <v>7.3691730361374637</v>
      </c>
      <c r="E305" s="11"/>
      <c r="F305" s="11"/>
      <c r="G305" s="95"/>
      <c r="H305" s="95">
        <f t="shared" ref="H305:J320" si="23">H293*(1+H$5)</f>
        <v>64.140585746848402</v>
      </c>
      <c r="I305" s="95">
        <f t="shared" si="23"/>
        <v>68.585450520997668</v>
      </c>
      <c r="J305" s="95">
        <f t="shared" si="23"/>
        <v>60.006265287215683</v>
      </c>
      <c r="K305" s="95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x14ac:dyDescent="0.2">
      <c r="A306" s="98">
        <v>50345</v>
      </c>
      <c r="B306" s="95">
        <f t="shared" si="17"/>
        <v>7.496594411099645</v>
      </c>
      <c r="C306" s="95">
        <f t="shared" si="18"/>
        <v>0.51118833627412563</v>
      </c>
      <c r="D306" s="95">
        <f t="shared" si="19"/>
        <v>8.0077827473737706</v>
      </c>
      <c r="E306" s="11"/>
      <c r="F306" s="11"/>
      <c r="G306" s="95"/>
      <c r="H306" s="95">
        <f t="shared" si="23"/>
        <v>72.339481077085139</v>
      </c>
      <c r="I306" s="95">
        <f t="shared" si="23"/>
        <v>78.801546775398023</v>
      </c>
      <c r="J306" s="95">
        <f t="shared" si="23"/>
        <v>66.103712372914785</v>
      </c>
      <c r="K306" s="95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x14ac:dyDescent="0.2">
      <c r="A307" s="98">
        <v>50375</v>
      </c>
      <c r="B307" s="95">
        <f t="shared" si="17"/>
        <v>7.9651315617933731</v>
      </c>
      <c r="C307" s="95">
        <f t="shared" si="18"/>
        <v>2.5853525171562657</v>
      </c>
      <c r="D307" s="95">
        <f t="shared" si="19"/>
        <v>10.550484078949639</v>
      </c>
      <c r="E307" s="11"/>
      <c r="F307" s="11"/>
      <c r="G307" s="95"/>
      <c r="H307" s="95">
        <f t="shared" si="23"/>
        <v>99.198571744518347</v>
      </c>
      <c r="I307" s="95">
        <f t="shared" si="23"/>
        <v>113.7878531712371</v>
      </c>
      <c r="J307" s="95">
        <f t="shared" si="23"/>
        <v>86.097566330870023</v>
      </c>
      <c r="K307" s="95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x14ac:dyDescent="0.2">
      <c r="A308" s="98">
        <v>50406</v>
      </c>
      <c r="B308" s="95">
        <f t="shared" si="17"/>
        <v>8.1244341930292414</v>
      </c>
      <c r="C308" s="95">
        <f t="shared" si="18"/>
        <v>4.9347804892598219</v>
      </c>
      <c r="D308" s="95">
        <f t="shared" si="19"/>
        <v>13.059214682289063</v>
      </c>
      <c r="E308" s="11"/>
      <c r="F308" s="11"/>
      <c r="G308" s="95"/>
      <c r="H308" s="95">
        <f t="shared" si="23"/>
        <v>131.0853850791155</v>
      </c>
      <c r="I308" s="95">
        <f t="shared" si="23"/>
        <v>159.44276679660251</v>
      </c>
      <c r="J308" s="95">
        <f t="shared" si="23"/>
        <v>107.7324867856077</v>
      </c>
      <c r="K308" s="95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x14ac:dyDescent="0.2">
      <c r="A309" s="98">
        <v>50437</v>
      </c>
      <c r="B309" s="95">
        <f t="shared" si="17"/>
        <v>8.1244341930292414</v>
      </c>
      <c r="C309" s="95">
        <f t="shared" si="18"/>
        <v>4.0988804407781494</v>
      </c>
      <c r="D309" s="95">
        <f t="shared" si="19"/>
        <v>12.223314633807391</v>
      </c>
      <c r="E309" s="11"/>
      <c r="F309" s="11"/>
      <c r="G309" s="95"/>
      <c r="H309" s="95">
        <f t="shared" si="23"/>
        <v>105.87307737656234</v>
      </c>
      <c r="I309" s="95">
        <f t="shared" si="23"/>
        <v>115.65672341560156</v>
      </c>
      <c r="J309" s="95">
        <f t="shared" si="23"/>
        <v>96.978300472069279</v>
      </c>
      <c r="K309" s="95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x14ac:dyDescent="0.2">
      <c r="A310" s="98">
        <v>50465</v>
      </c>
      <c r="B310" s="95">
        <f t="shared" si="17"/>
        <v>7.6465262993216383</v>
      </c>
      <c r="C310" s="95">
        <f t="shared" si="18"/>
        <v>0.91086232017291824</v>
      </c>
      <c r="D310" s="95">
        <f t="shared" si="19"/>
        <v>8.5573886194945565</v>
      </c>
      <c r="E310" s="11"/>
      <c r="F310" s="11"/>
      <c r="G310" s="95"/>
      <c r="H310" s="95">
        <f t="shared" si="23"/>
        <v>74.752574556440166</v>
      </c>
      <c r="I310" s="95">
        <f t="shared" si="23"/>
        <v>81.409064179568389</v>
      </c>
      <c r="J310" s="95">
        <f t="shared" si="23"/>
        <v>68.235116551166371</v>
      </c>
      <c r="K310" s="95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x14ac:dyDescent="0.2">
      <c r="A311" s="98">
        <v>50496</v>
      </c>
      <c r="B311" s="95">
        <f t="shared" si="17"/>
        <v>7.1686184056140316</v>
      </c>
      <c r="C311" s="95">
        <f t="shared" si="18"/>
        <v>0.31823605906663044</v>
      </c>
      <c r="D311" s="95">
        <f t="shared" si="19"/>
        <v>7.4868544646806621</v>
      </c>
      <c r="E311" s="11"/>
      <c r="F311" s="11"/>
      <c r="G311" s="95"/>
      <c r="H311" s="95">
        <f t="shared" si="23"/>
        <v>68.158947536319431</v>
      </c>
      <c r="I311" s="95">
        <f t="shared" si="23"/>
        <v>76.109813463420608</v>
      </c>
      <c r="J311" s="95">
        <f t="shared" si="23"/>
        <v>61.204505758186919</v>
      </c>
      <c r="K311" s="95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x14ac:dyDescent="0.2">
      <c r="A312" s="98">
        <v>50526</v>
      </c>
      <c r="B312" s="95">
        <f t="shared" si="17"/>
        <v>7.6465262993216383</v>
      </c>
      <c r="C312" s="95">
        <f t="shared" si="18"/>
        <v>0.33237988391403039</v>
      </c>
      <c r="D312" s="95">
        <f t="shared" si="19"/>
        <v>7.9789061832356687</v>
      </c>
      <c r="E312" s="11"/>
      <c r="F312" s="11"/>
      <c r="G312" s="95"/>
      <c r="H312" s="95">
        <f t="shared" si="23"/>
        <v>74.105855210771949</v>
      </c>
      <c r="I312" s="95">
        <f t="shared" si="23"/>
        <v>86.008260079833775</v>
      </c>
      <c r="J312" s="95">
        <f t="shared" si="23"/>
        <v>63.420983593054942</v>
      </c>
      <c r="K312" s="95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x14ac:dyDescent="0.2">
      <c r="A313" s="98">
        <v>50557</v>
      </c>
      <c r="B313" s="95">
        <f t="shared" si="17"/>
        <v>7.8376894568046742</v>
      </c>
      <c r="C313" s="95">
        <f t="shared" si="18"/>
        <v>0.33662303136825233</v>
      </c>
      <c r="D313" s="95">
        <f t="shared" si="19"/>
        <v>8.1743124881729265</v>
      </c>
      <c r="E313" s="11"/>
      <c r="F313" s="11"/>
      <c r="G313" s="95"/>
      <c r="H313" s="95">
        <f t="shared" si="23"/>
        <v>77.716968008012813</v>
      </c>
      <c r="I313" s="95">
        <f t="shared" si="23"/>
        <v>91.043498021964226</v>
      </c>
      <c r="J313" s="95">
        <f t="shared" si="23"/>
        <v>64.968537273474936</v>
      </c>
      <c r="K313" s="95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x14ac:dyDescent="0.2">
      <c r="A314" s="98">
        <v>50587</v>
      </c>
      <c r="B314" s="95">
        <f t="shared" si="17"/>
        <v>8.1244341930292414</v>
      </c>
      <c r="C314" s="95">
        <f t="shared" si="18"/>
        <v>0.34510932627669355</v>
      </c>
      <c r="D314" s="95">
        <f t="shared" si="19"/>
        <v>8.469543519305935</v>
      </c>
      <c r="E314" s="11"/>
      <c r="F314" s="11"/>
      <c r="G314" s="95"/>
      <c r="H314" s="95">
        <f t="shared" si="23"/>
        <v>87.718260983879944</v>
      </c>
      <c r="I314" s="95">
        <f t="shared" si="23"/>
        <v>111.1668369498897</v>
      </c>
      <c r="J314" s="95">
        <f t="shared" si="23"/>
        <v>68.407324281155752</v>
      </c>
      <c r="K314" s="95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x14ac:dyDescent="0.2">
      <c r="A315" s="98">
        <v>50618</v>
      </c>
      <c r="B315" s="95">
        <f t="shared" si="17"/>
        <v>8.1244341930292414</v>
      </c>
      <c r="C315" s="95">
        <f t="shared" si="18"/>
        <v>0.35359562118513921</v>
      </c>
      <c r="D315" s="95">
        <f t="shared" si="19"/>
        <v>8.4780298142143806</v>
      </c>
      <c r="E315" s="11"/>
      <c r="F315" s="11"/>
      <c r="G315" s="95"/>
      <c r="H315" s="95">
        <f t="shared" si="23"/>
        <v>77.028515976909858</v>
      </c>
      <c r="I315" s="95">
        <f t="shared" si="23"/>
        <v>86.914269816693789</v>
      </c>
      <c r="J315" s="95">
        <f t="shared" si="23"/>
        <v>67.352444171292916</v>
      </c>
      <c r="K315" s="95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x14ac:dyDescent="0.2">
      <c r="A316" s="98">
        <v>50649</v>
      </c>
      <c r="B316" s="95">
        <f t="shared" si="17"/>
        <v>7.6465262993216383</v>
      </c>
      <c r="C316" s="95">
        <f t="shared" si="18"/>
        <v>0.34793809124617869</v>
      </c>
      <c r="D316" s="95">
        <f t="shared" si="19"/>
        <v>7.994464390567817</v>
      </c>
      <c r="E316" s="11"/>
      <c r="F316" s="11"/>
      <c r="G316" s="95"/>
      <c r="H316" s="95">
        <f t="shared" si="23"/>
        <v>68.545112155161419</v>
      </c>
      <c r="I316" s="95">
        <f t="shared" si="23"/>
        <v>73.127085085970748</v>
      </c>
      <c r="J316" s="95">
        <f t="shared" si="23"/>
        <v>64.039295884127696</v>
      </c>
      <c r="K316" s="95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x14ac:dyDescent="0.2">
      <c r="A317" s="98">
        <v>50679</v>
      </c>
      <c r="B317" s="95">
        <f t="shared" si="17"/>
        <v>7.1686184056140316</v>
      </c>
      <c r="C317" s="95">
        <f t="shared" si="18"/>
        <v>0.34793809124618136</v>
      </c>
      <c r="D317" s="95">
        <f t="shared" si="19"/>
        <v>7.516556496860213</v>
      </c>
      <c r="E317" s="11"/>
      <c r="F317" s="11"/>
      <c r="G317" s="95"/>
      <c r="H317" s="95">
        <f t="shared" si="23"/>
        <v>65.42339746178537</v>
      </c>
      <c r="I317" s="95">
        <f t="shared" si="23"/>
        <v>69.957159531417616</v>
      </c>
      <c r="J317" s="95">
        <f t="shared" si="23"/>
        <v>61.206390592959998</v>
      </c>
      <c r="K317" s="95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x14ac:dyDescent="0.2">
      <c r="A318" s="98">
        <v>50710</v>
      </c>
      <c r="B318" s="95">
        <f t="shared" si="17"/>
        <v>7.6465262993216383</v>
      </c>
      <c r="C318" s="95">
        <f t="shared" si="18"/>
        <v>0.52141210299960772</v>
      </c>
      <c r="D318" s="95">
        <f t="shared" si="19"/>
        <v>8.167938402321246</v>
      </c>
      <c r="E318" s="11"/>
      <c r="F318" s="11"/>
      <c r="G318" s="95"/>
      <c r="H318" s="95">
        <f t="shared" si="23"/>
        <v>73.786270698626836</v>
      </c>
      <c r="I318" s="95">
        <f t="shared" si="23"/>
        <v>80.377577710905982</v>
      </c>
      <c r="J318" s="95">
        <f t="shared" si="23"/>
        <v>67.425786620373088</v>
      </c>
      <c r="K318" s="95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x14ac:dyDescent="0.2">
      <c r="A319" s="98">
        <v>50740</v>
      </c>
      <c r="B319" s="95">
        <f t="shared" si="17"/>
        <v>8.1244341930292414</v>
      </c>
      <c r="C319" s="95">
        <f t="shared" si="18"/>
        <v>2.6370595674993904</v>
      </c>
      <c r="D319" s="95">
        <f t="shared" si="19"/>
        <v>10.761493760528632</v>
      </c>
      <c r="E319" s="11"/>
      <c r="F319" s="11"/>
      <c r="G319" s="95"/>
      <c r="H319" s="95">
        <f t="shared" si="23"/>
        <v>101.18254317940871</v>
      </c>
      <c r="I319" s="95">
        <f t="shared" si="23"/>
        <v>116.06361023466185</v>
      </c>
      <c r="J319" s="95">
        <f t="shared" si="23"/>
        <v>87.819517657487424</v>
      </c>
      <c r="K319" s="95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x14ac:dyDescent="0.2">
      <c r="A320" s="98">
        <v>50771</v>
      </c>
      <c r="B320" s="95">
        <f t="shared" si="17"/>
        <v>8.2869228768898271</v>
      </c>
      <c r="C320" s="95">
        <f t="shared" si="18"/>
        <v>5.0334760990450178</v>
      </c>
      <c r="D320" s="95">
        <f t="shared" si="19"/>
        <v>13.320398975934845</v>
      </c>
      <c r="E320" s="11"/>
      <c r="F320" s="11"/>
      <c r="G320" s="95"/>
      <c r="H320" s="95">
        <f t="shared" si="23"/>
        <v>133.70709278069782</v>
      </c>
      <c r="I320" s="95">
        <f t="shared" si="23"/>
        <v>162.63162213253457</v>
      </c>
      <c r="J320" s="95">
        <f t="shared" si="23"/>
        <v>109.88713652131986</v>
      </c>
      <c r="K320" s="95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x14ac:dyDescent="0.2">
      <c r="A321" s="98">
        <v>50802</v>
      </c>
      <c r="B321" s="95">
        <f t="shared" ref="B321:B343" si="24">B309*(1+B$5)</f>
        <v>8.2869228768898271</v>
      </c>
      <c r="C321" s="95">
        <f t="shared" ref="C321:C343" si="25">D321-B321</f>
        <v>4.1808580495937111</v>
      </c>
      <c r="D321" s="95">
        <f t="shared" ref="D321:D343" si="26">D309*(1+D$5)</f>
        <v>12.467780926483538</v>
      </c>
      <c r="E321" s="11"/>
      <c r="F321" s="11"/>
      <c r="G321" s="95"/>
      <c r="H321" s="95">
        <f t="shared" ref="H321:J336" si="27">H309*(1+H$5)</f>
        <v>107.99053892409358</v>
      </c>
      <c r="I321" s="95">
        <f t="shared" si="27"/>
        <v>117.96985788391359</v>
      </c>
      <c r="J321" s="95">
        <f t="shared" si="27"/>
        <v>98.917866481510671</v>
      </c>
      <c r="K321" s="95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x14ac:dyDescent="0.2">
      <c r="A322" s="98">
        <v>50830</v>
      </c>
      <c r="B322" s="95">
        <f t="shared" si="24"/>
        <v>7.7994568253080709</v>
      </c>
      <c r="C322" s="95">
        <f t="shared" si="25"/>
        <v>0.92907956657637758</v>
      </c>
      <c r="D322" s="95">
        <f t="shared" si="26"/>
        <v>8.7285363918844485</v>
      </c>
      <c r="E322" s="11"/>
      <c r="F322" s="11"/>
      <c r="G322" s="95"/>
      <c r="H322" s="95">
        <f t="shared" si="27"/>
        <v>76.247626047568971</v>
      </c>
      <c r="I322" s="95">
        <f t="shared" si="27"/>
        <v>83.037245463159763</v>
      </c>
      <c r="J322" s="95">
        <f t="shared" si="27"/>
        <v>69.599818882189695</v>
      </c>
      <c r="K322" s="95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x14ac:dyDescent="0.2">
      <c r="A323" s="98">
        <v>50861</v>
      </c>
      <c r="B323" s="95">
        <f t="shared" si="24"/>
        <v>7.3119907737263121</v>
      </c>
      <c r="C323" s="95">
        <f t="shared" si="25"/>
        <v>0.32460078024796335</v>
      </c>
      <c r="D323" s="95">
        <f t="shared" si="26"/>
        <v>7.6365915539742755</v>
      </c>
      <c r="E323" s="11"/>
      <c r="F323" s="11"/>
      <c r="G323" s="95"/>
      <c r="H323" s="95">
        <f t="shared" si="27"/>
        <v>69.522126487045824</v>
      </c>
      <c r="I323" s="95">
        <f t="shared" si="27"/>
        <v>77.632009732689028</v>
      </c>
      <c r="J323" s="95">
        <f t="shared" si="27"/>
        <v>62.428595873350659</v>
      </c>
      <c r="K323" s="95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x14ac:dyDescent="0.2">
      <c r="A324" s="98">
        <v>50891</v>
      </c>
      <c r="B324" s="95">
        <f t="shared" si="24"/>
        <v>7.7994568253080709</v>
      </c>
      <c r="C324" s="95">
        <f t="shared" si="25"/>
        <v>0.33902748159231155</v>
      </c>
      <c r="D324" s="95">
        <f t="shared" si="26"/>
        <v>8.1384843069003825</v>
      </c>
      <c r="E324" s="11"/>
      <c r="F324" s="11"/>
      <c r="G324" s="95"/>
      <c r="H324" s="95">
        <f t="shared" si="27"/>
        <v>75.587972314987383</v>
      </c>
      <c r="I324" s="95">
        <f t="shared" si="27"/>
        <v>87.728425281430447</v>
      </c>
      <c r="J324" s="95">
        <f t="shared" si="27"/>
        <v>64.689403264916038</v>
      </c>
      <c r="K324" s="95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x14ac:dyDescent="0.2">
      <c r="A325" s="98">
        <v>50922</v>
      </c>
      <c r="B325" s="95">
        <f t="shared" si="24"/>
        <v>7.9944432459407677</v>
      </c>
      <c r="C325" s="95">
        <f t="shared" si="25"/>
        <v>0.34335549199561743</v>
      </c>
      <c r="D325" s="95">
        <f t="shared" si="26"/>
        <v>8.3377987379363852</v>
      </c>
      <c r="E325" s="11"/>
      <c r="F325" s="11"/>
      <c r="G325" s="95"/>
      <c r="H325" s="95">
        <f t="shared" si="27"/>
        <v>79.271307368173069</v>
      </c>
      <c r="I325" s="95">
        <f t="shared" si="27"/>
        <v>92.864367982403508</v>
      </c>
      <c r="J325" s="95">
        <f t="shared" si="27"/>
        <v>66.267908018944439</v>
      </c>
      <c r="K325" s="95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x14ac:dyDescent="0.2">
      <c r="A326" s="98">
        <v>50952</v>
      </c>
      <c r="B326" s="95">
        <f t="shared" si="24"/>
        <v>8.2869228768898271</v>
      </c>
      <c r="C326" s="95">
        <f t="shared" si="25"/>
        <v>0.35201151280222653</v>
      </c>
      <c r="D326" s="95">
        <f t="shared" si="26"/>
        <v>8.6389343896920536</v>
      </c>
      <c r="E326" s="11"/>
      <c r="F326" s="11"/>
      <c r="G326" s="95"/>
      <c r="H326" s="95">
        <f t="shared" si="27"/>
        <v>89.472626203557539</v>
      </c>
      <c r="I326" s="95">
        <f t="shared" si="27"/>
        <v>113.3901736888875</v>
      </c>
      <c r="J326" s="95">
        <f t="shared" si="27"/>
        <v>69.775470766778867</v>
      </c>
      <c r="K326" s="95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x14ac:dyDescent="0.2">
      <c r="A327" s="98">
        <v>50983</v>
      </c>
      <c r="B327" s="95">
        <f t="shared" si="24"/>
        <v>8.2869228768898271</v>
      </c>
      <c r="C327" s="95">
        <f t="shared" si="25"/>
        <v>0.36066753360884185</v>
      </c>
      <c r="D327" s="95">
        <f t="shared" si="26"/>
        <v>8.6475904104986689</v>
      </c>
      <c r="E327" s="11"/>
      <c r="F327" s="11"/>
      <c r="G327" s="95"/>
      <c r="H327" s="95">
        <f t="shared" si="27"/>
        <v>78.569086296448063</v>
      </c>
      <c r="I327" s="95">
        <f t="shared" si="27"/>
        <v>88.652555213027668</v>
      </c>
      <c r="J327" s="95">
        <f t="shared" si="27"/>
        <v>68.699493054718772</v>
      </c>
      <c r="K327" s="95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x14ac:dyDescent="0.2">
      <c r="A328" s="98">
        <v>51014</v>
      </c>
      <c r="B328" s="95">
        <f t="shared" si="24"/>
        <v>7.7994568253080709</v>
      </c>
      <c r="C328" s="95">
        <f t="shared" si="25"/>
        <v>0.35489685307110275</v>
      </c>
      <c r="D328" s="95">
        <f t="shared" si="26"/>
        <v>8.1543536783791737</v>
      </c>
      <c r="E328" s="11"/>
      <c r="F328" s="11"/>
      <c r="G328" s="95"/>
      <c r="H328" s="95">
        <f t="shared" si="27"/>
        <v>69.91601439826465</v>
      </c>
      <c r="I328" s="95">
        <f t="shared" si="27"/>
        <v>74.589626787690165</v>
      </c>
      <c r="J328" s="95">
        <f t="shared" si="27"/>
        <v>65.320081801810247</v>
      </c>
      <c r="K328" s="95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x14ac:dyDescent="0.2">
      <c r="A329" s="98">
        <v>51044</v>
      </c>
      <c r="B329" s="95">
        <f t="shared" si="24"/>
        <v>7.3119907737263121</v>
      </c>
      <c r="C329" s="95">
        <f t="shared" si="25"/>
        <v>0.35489685307110541</v>
      </c>
      <c r="D329" s="95">
        <f t="shared" si="26"/>
        <v>7.6668876267974175</v>
      </c>
      <c r="E329" s="11"/>
      <c r="F329" s="11"/>
      <c r="G329" s="95"/>
      <c r="H329" s="95">
        <f t="shared" si="27"/>
        <v>66.731865411021076</v>
      </c>
      <c r="I329" s="95">
        <f t="shared" si="27"/>
        <v>71.356302722045967</v>
      </c>
      <c r="J329" s="95">
        <f t="shared" si="27"/>
        <v>62.430518404819196</v>
      </c>
      <c r="K329" s="95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x14ac:dyDescent="0.2">
      <c r="A330" s="98">
        <v>51075</v>
      </c>
      <c r="B330" s="95">
        <f t="shared" si="24"/>
        <v>7.7994568253080709</v>
      </c>
      <c r="C330" s="95">
        <f t="shared" si="25"/>
        <v>0.53184034505960032</v>
      </c>
      <c r="D330" s="95">
        <f t="shared" si="26"/>
        <v>8.3312971703676713</v>
      </c>
      <c r="E330" s="11"/>
      <c r="F330" s="11"/>
      <c r="G330" s="95"/>
      <c r="H330" s="95">
        <f t="shared" si="27"/>
        <v>75.261996112599377</v>
      </c>
      <c r="I330" s="95">
        <f t="shared" si="27"/>
        <v>81.985129265124101</v>
      </c>
      <c r="J330" s="95">
        <f t="shared" si="27"/>
        <v>68.774302352780552</v>
      </c>
      <c r="K330" s="95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x14ac:dyDescent="0.2">
      <c r="A331" s="98">
        <v>51105</v>
      </c>
      <c r="B331" s="95">
        <f t="shared" si="24"/>
        <v>8.2869228768898271</v>
      </c>
      <c r="C331" s="95">
        <f t="shared" si="25"/>
        <v>2.689800758849378</v>
      </c>
      <c r="D331" s="95">
        <f t="shared" si="26"/>
        <v>10.976723635739205</v>
      </c>
      <c r="E331" s="11"/>
      <c r="F331" s="11"/>
      <c r="G331" s="95"/>
      <c r="H331" s="95">
        <f t="shared" si="27"/>
        <v>103.20619404299688</v>
      </c>
      <c r="I331" s="95">
        <f t="shared" si="27"/>
        <v>118.3848824393551</v>
      </c>
      <c r="J331" s="95">
        <f t="shared" si="27"/>
        <v>89.575908010637178</v>
      </c>
      <c r="K331" s="95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x14ac:dyDescent="0.2">
      <c r="A332" s="98">
        <v>51136</v>
      </c>
      <c r="B332" s="95">
        <f t="shared" si="24"/>
        <v>8.4526613344276242</v>
      </c>
      <c r="C332" s="95">
        <f t="shared" si="25"/>
        <v>5.1341456210259171</v>
      </c>
      <c r="D332" s="95">
        <f t="shared" si="26"/>
        <v>13.586806955453541</v>
      </c>
      <c r="E332" s="11"/>
      <c r="F332" s="11"/>
      <c r="G332" s="95"/>
      <c r="H332" s="95">
        <f t="shared" si="27"/>
        <v>136.38123463631177</v>
      </c>
      <c r="I332" s="95">
        <f t="shared" si="27"/>
        <v>165.88425457518528</v>
      </c>
      <c r="J332" s="95">
        <f t="shared" si="27"/>
        <v>112.08487925174626</v>
      </c>
      <c r="K332" s="95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x14ac:dyDescent="0.2">
      <c r="A333" s="98">
        <v>51167</v>
      </c>
      <c r="B333" s="95">
        <f t="shared" si="24"/>
        <v>8.4526613344276242</v>
      </c>
      <c r="C333" s="95">
        <f t="shared" si="25"/>
        <v>4.2644752105855854</v>
      </c>
      <c r="D333" s="95">
        <f t="shared" si="26"/>
        <v>12.71713654501321</v>
      </c>
      <c r="E333" s="11"/>
      <c r="F333" s="11"/>
      <c r="G333" s="95"/>
      <c r="H333" s="95">
        <f t="shared" si="27"/>
        <v>110.15034970257545</v>
      </c>
      <c r="I333" s="95">
        <f t="shared" si="27"/>
        <v>120.32925504159186</v>
      </c>
      <c r="J333" s="95">
        <f t="shared" si="27"/>
        <v>100.89622381114089</v>
      </c>
      <c r="K333" s="95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x14ac:dyDescent="0.2">
      <c r="A334" s="98">
        <v>51196</v>
      </c>
      <c r="B334" s="95">
        <f t="shared" si="24"/>
        <v>7.9554459618142328</v>
      </c>
      <c r="C334" s="95">
        <f t="shared" si="25"/>
        <v>0.9476611579079055</v>
      </c>
      <c r="D334" s="95">
        <f t="shared" si="26"/>
        <v>8.9031071197221383</v>
      </c>
      <c r="E334" s="11"/>
      <c r="F334" s="11"/>
      <c r="G334" s="95"/>
      <c r="H334" s="95">
        <f t="shared" si="27"/>
        <v>77.772578568520359</v>
      </c>
      <c r="I334" s="95">
        <f t="shared" si="27"/>
        <v>84.697990372422964</v>
      </c>
      <c r="J334" s="95">
        <f t="shared" si="27"/>
        <v>70.991815259833487</v>
      </c>
      <c r="K334" s="95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x14ac:dyDescent="0.2">
      <c r="A335" s="98">
        <v>51227</v>
      </c>
      <c r="B335" s="95">
        <f t="shared" si="24"/>
        <v>7.4582305892008387</v>
      </c>
      <c r="C335" s="95">
        <f t="shared" si="25"/>
        <v>0.33109279585292217</v>
      </c>
      <c r="D335" s="95">
        <f t="shared" si="26"/>
        <v>7.7893233850537609</v>
      </c>
      <c r="E335" s="11"/>
      <c r="F335" s="11"/>
      <c r="G335" s="95"/>
      <c r="H335" s="95">
        <f t="shared" si="27"/>
        <v>70.912569016786748</v>
      </c>
      <c r="I335" s="95">
        <f t="shared" si="27"/>
        <v>79.184649927342804</v>
      </c>
      <c r="J335" s="95">
        <f t="shared" si="27"/>
        <v>63.67716779081767</v>
      </c>
      <c r="K335" s="95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x14ac:dyDescent="0.2">
      <c r="A336" s="98">
        <v>51257</v>
      </c>
      <c r="B336" s="95">
        <f t="shared" si="24"/>
        <v>7.9554459618142328</v>
      </c>
      <c r="C336" s="95">
        <f t="shared" si="25"/>
        <v>0.34580803122415738</v>
      </c>
      <c r="D336" s="95">
        <f t="shared" si="26"/>
        <v>8.3012539930383902</v>
      </c>
      <c r="E336" s="11"/>
      <c r="F336" s="11"/>
      <c r="G336" s="95"/>
      <c r="H336" s="95">
        <f t="shared" si="27"/>
        <v>77.099731761287131</v>
      </c>
      <c r="I336" s="95">
        <f t="shared" si="27"/>
        <v>89.482993787059058</v>
      </c>
      <c r="J336" s="95">
        <f t="shared" si="27"/>
        <v>65.983191330214353</v>
      </c>
      <c r="K336" s="95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x14ac:dyDescent="0.2">
      <c r="A337" s="98">
        <v>51288</v>
      </c>
      <c r="B337" s="95">
        <f t="shared" si="24"/>
        <v>8.154332110859583</v>
      </c>
      <c r="C337" s="95">
        <f t="shared" si="25"/>
        <v>0.35022260183552945</v>
      </c>
      <c r="D337" s="95">
        <f t="shared" si="26"/>
        <v>8.5045547126951124</v>
      </c>
      <c r="E337" s="11"/>
      <c r="F337" s="11"/>
      <c r="G337" s="95"/>
      <c r="H337" s="95">
        <f t="shared" ref="H337:J343" si="28">H325*(1+H$5)</f>
        <v>80.856733515536533</v>
      </c>
      <c r="I337" s="95">
        <f t="shared" si="28"/>
        <v>94.721655342051577</v>
      </c>
      <c r="J337" s="95">
        <f t="shared" si="28"/>
        <v>67.593266179323322</v>
      </c>
      <c r="K337" s="95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x14ac:dyDescent="0.2">
      <c r="A338" s="98">
        <v>51318</v>
      </c>
      <c r="B338" s="95">
        <f t="shared" si="24"/>
        <v>8.4526613344276242</v>
      </c>
      <c r="C338" s="95">
        <f t="shared" si="25"/>
        <v>0.35905174305827003</v>
      </c>
      <c r="D338" s="95">
        <f t="shared" si="26"/>
        <v>8.8117130774858943</v>
      </c>
      <c r="E338" s="11"/>
      <c r="F338" s="11"/>
      <c r="G338" s="95"/>
      <c r="H338" s="95">
        <f t="shared" si="28"/>
        <v>91.26207872762869</v>
      </c>
      <c r="I338" s="95">
        <f t="shared" si="28"/>
        <v>115.65797716266525</v>
      </c>
      <c r="J338" s="95">
        <f t="shared" si="28"/>
        <v>71.170980182114448</v>
      </c>
      <c r="K338" s="95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x14ac:dyDescent="0.2">
      <c r="A339" s="98">
        <v>51349</v>
      </c>
      <c r="B339" s="95">
        <f t="shared" si="24"/>
        <v>8.4526613344276242</v>
      </c>
      <c r="C339" s="95">
        <f t="shared" si="25"/>
        <v>0.36788088428101773</v>
      </c>
      <c r="D339" s="95">
        <f t="shared" si="26"/>
        <v>8.820542218708642</v>
      </c>
      <c r="E339" s="11"/>
      <c r="F339" s="11"/>
      <c r="G339" s="95"/>
      <c r="H339" s="95">
        <f t="shared" si="28"/>
        <v>80.140468022377021</v>
      </c>
      <c r="I339" s="95">
        <f t="shared" si="28"/>
        <v>90.425606317288228</v>
      </c>
      <c r="J339" s="95">
        <f t="shared" si="28"/>
        <v>70.073482915813145</v>
      </c>
      <c r="K339" s="95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x14ac:dyDescent="0.2">
      <c r="A340" s="98">
        <v>51380</v>
      </c>
      <c r="B340" s="95">
        <f t="shared" si="24"/>
        <v>7.9554459618142328</v>
      </c>
      <c r="C340" s="95">
        <f t="shared" si="25"/>
        <v>0.361994790132524</v>
      </c>
      <c r="D340" s="95">
        <f t="shared" si="26"/>
        <v>8.3174407519467568</v>
      </c>
      <c r="E340" s="11"/>
      <c r="F340" s="11"/>
      <c r="G340" s="95"/>
      <c r="H340" s="95">
        <f t="shared" si="28"/>
        <v>71.314334686229941</v>
      </c>
      <c r="I340" s="95">
        <f t="shared" si="28"/>
        <v>76.081419323443967</v>
      </c>
      <c r="J340" s="95">
        <f t="shared" si="28"/>
        <v>66.62648343784646</v>
      </c>
      <c r="K340" s="95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x14ac:dyDescent="0.2">
      <c r="A341" s="98">
        <v>51410</v>
      </c>
      <c r="B341" s="95">
        <f t="shared" si="24"/>
        <v>7.4582305892008387</v>
      </c>
      <c r="C341" s="95">
        <f t="shared" si="25"/>
        <v>0.36199479013252756</v>
      </c>
      <c r="D341" s="95">
        <f t="shared" si="26"/>
        <v>7.8202253793333663</v>
      </c>
      <c r="E341" s="11"/>
      <c r="F341" s="11"/>
      <c r="G341" s="95"/>
      <c r="H341" s="95">
        <f t="shared" si="28"/>
        <v>68.066502719241498</v>
      </c>
      <c r="I341" s="95">
        <f t="shared" si="28"/>
        <v>72.783428776486886</v>
      </c>
      <c r="J341" s="95">
        <f t="shared" si="28"/>
        <v>63.679128772915583</v>
      </c>
      <c r="K341" s="95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x14ac:dyDescent="0.2">
      <c r="A342" s="98">
        <v>51441</v>
      </c>
      <c r="B342" s="95">
        <f t="shared" si="24"/>
        <v>7.9554459618142328</v>
      </c>
      <c r="C342" s="95">
        <f t="shared" si="25"/>
        <v>0.54247715196079227</v>
      </c>
      <c r="D342" s="95">
        <f t="shared" si="26"/>
        <v>8.4979231137750251</v>
      </c>
      <c r="E342" s="11"/>
      <c r="F342" s="11"/>
      <c r="G342" s="95"/>
      <c r="H342" s="95">
        <f t="shared" si="28"/>
        <v>76.767236034851365</v>
      </c>
      <c r="I342" s="95">
        <f t="shared" si="28"/>
        <v>83.624831850426588</v>
      </c>
      <c r="J342" s="95">
        <f t="shared" si="28"/>
        <v>70.149788399836169</v>
      </c>
      <c r="K342" s="95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x14ac:dyDescent="0.2">
      <c r="A343" s="98">
        <v>51471</v>
      </c>
      <c r="B343" s="95">
        <f t="shared" si="24"/>
        <v>8.4526613344276242</v>
      </c>
      <c r="C343" s="95">
        <f t="shared" si="25"/>
        <v>2.7435967740263649</v>
      </c>
      <c r="D343" s="95">
        <f t="shared" si="26"/>
        <v>11.196258108453989</v>
      </c>
      <c r="E343" s="11"/>
      <c r="F343" s="11"/>
      <c r="G343" s="95"/>
      <c r="H343" s="95">
        <f t="shared" si="28"/>
        <v>105.27031792385682</v>
      </c>
      <c r="I343" s="95">
        <f t="shared" si="28"/>
        <v>120.7525800881422</v>
      </c>
      <c r="J343" s="95">
        <f t="shared" si="28"/>
        <v>91.367426170849924</v>
      </c>
      <c r="K343" s="95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x14ac:dyDescent="0.2"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</row>
    <row r="345" spans="1:28" x14ac:dyDescent="0.2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</row>
    <row r="346" spans="1:28" x14ac:dyDescent="0.2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</row>
    <row r="347" spans="1:28" x14ac:dyDescent="0.2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</row>
    <row r="348" spans="1:28" x14ac:dyDescent="0.2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</row>
    <row r="349" spans="1:28" x14ac:dyDescent="0.2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</row>
    <row r="350" spans="1:28" x14ac:dyDescent="0.2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</row>
    <row r="351" spans="1:28" x14ac:dyDescent="0.2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</row>
    <row r="352" spans="1:28" x14ac:dyDescent="0.2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</row>
    <row r="353" s="91" customFormat="1" x14ac:dyDescent="0.2"/>
    <row r="354" s="91" customFormat="1" x14ac:dyDescent="0.2"/>
    <row r="355" s="91" customFormat="1" x14ac:dyDescent="0.2"/>
    <row r="356" s="91" customFormat="1" x14ac:dyDescent="0.2"/>
    <row r="357" s="91" customFormat="1" x14ac:dyDescent="0.2"/>
    <row r="358" s="91" customFormat="1" x14ac:dyDescent="0.2"/>
    <row r="359" s="91" customFormat="1" x14ac:dyDescent="0.2"/>
    <row r="360" s="91" customFormat="1" x14ac:dyDescent="0.2"/>
    <row r="361" s="91" customFormat="1" x14ac:dyDescent="0.2"/>
    <row r="362" s="91" customFormat="1" x14ac:dyDescent="0.2"/>
    <row r="363" s="91" customFormat="1" x14ac:dyDescent="0.2"/>
    <row r="364" s="91" customFormat="1" x14ac:dyDescent="0.2"/>
    <row r="365" s="91" customFormat="1" x14ac:dyDescent="0.2"/>
    <row r="366" s="91" customFormat="1" x14ac:dyDescent="0.2"/>
    <row r="367" s="91" customFormat="1" x14ac:dyDescent="0.2"/>
    <row r="368" s="91" customFormat="1" x14ac:dyDescent="0.2"/>
    <row r="369" s="91" customFormat="1" x14ac:dyDescent="0.2"/>
    <row r="370" s="91" customFormat="1" x14ac:dyDescent="0.2"/>
    <row r="371" s="91" customFormat="1" x14ac:dyDescent="0.2"/>
    <row r="372" s="91" customFormat="1" x14ac:dyDescent="0.2"/>
    <row r="373" s="91" customFormat="1" x14ac:dyDescent="0.2"/>
    <row r="374" s="91" customFormat="1" x14ac:dyDescent="0.2"/>
    <row r="375" s="91" customFormat="1" x14ac:dyDescent="0.2"/>
    <row r="376" s="91" customFormat="1" x14ac:dyDescent="0.2"/>
    <row r="377" s="91" customFormat="1" x14ac:dyDescent="0.2"/>
    <row r="378" s="91" customFormat="1" x14ac:dyDescent="0.2"/>
    <row r="379" s="91" customFormat="1" x14ac:dyDescent="0.2"/>
    <row r="380" s="91" customFormat="1" x14ac:dyDescent="0.2"/>
    <row r="381" s="91" customFormat="1" x14ac:dyDescent="0.2"/>
    <row r="382" s="91" customFormat="1" x14ac:dyDescent="0.2"/>
    <row r="383" s="91" customFormat="1" x14ac:dyDescent="0.2"/>
    <row r="384" s="91" customFormat="1" x14ac:dyDescent="0.2"/>
    <row r="385" s="91" customFormat="1" x14ac:dyDescent="0.2"/>
    <row r="386" s="91" customFormat="1" x14ac:dyDescent="0.2"/>
    <row r="387" s="91" customFormat="1" x14ac:dyDescent="0.2"/>
    <row r="388" s="91" customFormat="1" x14ac:dyDescent="0.2"/>
    <row r="389" s="91" customFormat="1" x14ac:dyDescent="0.2"/>
    <row r="390" s="91" customFormat="1" x14ac:dyDescent="0.2"/>
    <row r="391" s="91" customFormat="1" x14ac:dyDescent="0.2"/>
    <row r="392" s="91" customFormat="1" x14ac:dyDescent="0.2"/>
    <row r="393" s="91" customFormat="1" x14ac:dyDescent="0.2"/>
    <row r="394" s="91" customFormat="1" x14ac:dyDescent="0.2"/>
    <row r="395" s="91" customFormat="1" x14ac:dyDescent="0.2"/>
    <row r="396" s="91" customFormat="1" x14ac:dyDescent="0.2"/>
    <row r="397" s="91" customFormat="1" x14ac:dyDescent="0.2"/>
    <row r="398" s="91" customFormat="1" x14ac:dyDescent="0.2"/>
    <row r="399" s="91" customFormat="1" x14ac:dyDescent="0.2"/>
    <row r="400" s="91" customFormat="1" x14ac:dyDescent="0.2"/>
    <row r="401" s="91" customFormat="1" x14ac:dyDescent="0.2"/>
    <row r="402" s="91" customFormat="1" x14ac:dyDescent="0.2"/>
    <row r="403" s="91" customFormat="1" x14ac:dyDescent="0.2"/>
    <row r="404" s="91" customFormat="1" x14ac:dyDescent="0.2"/>
    <row r="405" s="91" customFormat="1" x14ac:dyDescent="0.2"/>
    <row r="406" s="91" customFormat="1" x14ac:dyDescent="0.2"/>
    <row r="407" s="91" customFormat="1" x14ac:dyDescent="0.2"/>
    <row r="408" s="91" customFormat="1" x14ac:dyDescent="0.2"/>
    <row r="409" s="91" customFormat="1" x14ac:dyDescent="0.2"/>
    <row r="410" s="91" customFormat="1" x14ac:dyDescent="0.2"/>
    <row r="411" s="91" customFormat="1" x14ac:dyDescent="0.2"/>
    <row r="412" s="91" customFormat="1" x14ac:dyDescent="0.2"/>
    <row r="413" s="91" customFormat="1" x14ac:dyDescent="0.2"/>
    <row r="414" s="91" customFormat="1" x14ac:dyDescent="0.2"/>
    <row r="415" s="91" customFormat="1" x14ac:dyDescent="0.2"/>
    <row r="416" s="91" customFormat="1" x14ac:dyDescent="0.2"/>
    <row r="417" s="91" customFormat="1" x14ac:dyDescent="0.2"/>
    <row r="418" s="91" customFormat="1" x14ac:dyDescent="0.2"/>
    <row r="419" s="91" customFormat="1" x14ac:dyDescent="0.2"/>
    <row r="420" s="91" customFormat="1" x14ac:dyDescent="0.2"/>
    <row r="421" s="91" customFormat="1" x14ac:dyDescent="0.2"/>
    <row r="422" s="91" customFormat="1" x14ac:dyDescent="0.2"/>
    <row r="423" s="91" customFormat="1" x14ac:dyDescent="0.2"/>
    <row r="424" s="91" customFormat="1" x14ac:dyDescent="0.2"/>
    <row r="425" s="91" customFormat="1" x14ac:dyDescent="0.2"/>
    <row r="426" s="91" customFormat="1" x14ac:dyDescent="0.2"/>
    <row r="427" s="91" customFormat="1" x14ac:dyDescent="0.2"/>
    <row r="428" s="91" customFormat="1" x14ac:dyDescent="0.2"/>
    <row r="429" s="91" customFormat="1" x14ac:dyDescent="0.2"/>
    <row r="430" s="91" customFormat="1" x14ac:dyDescent="0.2"/>
    <row r="431" s="91" customFormat="1" x14ac:dyDescent="0.2"/>
    <row r="432" s="91" customFormat="1" x14ac:dyDescent="0.2"/>
    <row r="433" s="91" customFormat="1" x14ac:dyDescent="0.2"/>
    <row r="434" s="91" customFormat="1" x14ac:dyDescent="0.2"/>
    <row r="435" s="91" customFormat="1" x14ac:dyDescent="0.2"/>
    <row r="436" s="91" customFormat="1" x14ac:dyDescent="0.2"/>
    <row r="437" s="91" customFormat="1" x14ac:dyDescent="0.2"/>
    <row r="438" s="91" customFormat="1" x14ac:dyDescent="0.2"/>
    <row r="439" s="91" customFormat="1" x14ac:dyDescent="0.2"/>
    <row r="440" s="91" customFormat="1" x14ac:dyDescent="0.2"/>
    <row r="441" s="91" customFormat="1" x14ac:dyDescent="0.2"/>
    <row r="442" s="91" customFormat="1" x14ac:dyDescent="0.2"/>
  </sheetData>
  <mergeCells count="5">
    <mergeCell ref="H2:J2"/>
    <mergeCell ref="L2:N2"/>
    <mergeCell ref="H3:J3"/>
    <mergeCell ref="L3:N3"/>
    <mergeCell ref="B3:D3"/>
  </mergeCells>
  <printOptions horizontalCentered="1" verticalCentered="1"/>
  <pageMargins left="0.75" right="0.75" top="1" bottom="1" header="0.5" footer="0.5"/>
  <pageSetup scale="76" orientation="portrait" r:id="rId1"/>
  <headerFooter alignWithMargins="0">
    <oddFooter>&amp;L&amp;F
&amp;A&amp;R&amp;D
&amp;T</oddFooter>
  </headerFooter>
  <rowBreaks count="5" manualBreakCount="5">
    <brk id="55" max="9" man="1"/>
    <brk id="115" max="9" man="1"/>
    <brk id="175" max="9" man="1"/>
    <brk id="235" max="9" man="1"/>
    <brk id="29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V444"/>
  <sheetViews>
    <sheetView view="pageBreakPreview" zoomScale="60" zoomScaleNormal="100" workbookViewId="0">
      <pane xSplit="1" ySplit="5" topLeftCell="B276" activePane="bottomRight" state="frozen"/>
      <selection activeCell="E355" sqref="E355"/>
      <selection pane="topRight" activeCell="E355" sqref="E355"/>
      <selection pane="bottomLeft" activeCell="E355" sqref="E355"/>
      <selection pane="bottomRight" activeCell="AC360" sqref="AB360:AC361"/>
    </sheetView>
  </sheetViews>
  <sheetFormatPr defaultRowHeight="12.75" x14ac:dyDescent="0.2"/>
  <cols>
    <col min="1" max="1" width="9.140625" style="89"/>
    <col min="2" max="4" width="12.7109375" style="90" customWidth="1"/>
    <col min="5" max="7" width="3.7109375" style="90" customWidth="1"/>
    <col min="8" max="10" width="12.7109375" style="90" customWidth="1"/>
    <col min="11" max="11" width="2.42578125" style="90" customWidth="1"/>
    <col min="12" max="14" width="12.7109375" style="90" customWidth="1"/>
    <col min="15" max="15" width="0" style="91" hidden="1" customWidth="1"/>
    <col min="16" max="257" width="9.140625" style="91"/>
    <col min="258" max="262" width="12.7109375" style="91" customWidth="1"/>
    <col min="263" max="263" width="3.5703125" style="91" customWidth="1"/>
    <col min="264" max="266" width="12.7109375" style="91" customWidth="1"/>
    <col min="267" max="267" width="2.42578125" style="91" customWidth="1"/>
    <col min="268" max="270" width="12.7109375" style="91" customWidth="1"/>
    <col min="271" max="271" width="0" style="91" hidden="1" customWidth="1"/>
    <col min="272" max="513" width="9.140625" style="91"/>
    <col min="514" max="518" width="12.7109375" style="91" customWidth="1"/>
    <col min="519" max="519" width="3.5703125" style="91" customWidth="1"/>
    <col min="520" max="522" width="12.7109375" style="91" customWidth="1"/>
    <col min="523" max="523" width="2.42578125" style="91" customWidth="1"/>
    <col min="524" max="526" width="12.7109375" style="91" customWidth="1"/>
    <col min="527" max="527" width="0" style="91" hidden="1" customWidth="1"/>
    <col min="528" max="769" width="9.140625" style="91"/>
    <col min="770" max="774" width="12.7109375" style="91" customWidth="1"/>
    <col min="775" max="775" width="3.5703125" style="91" customWidth="1"/>
    <col min="776" max="778" width="12.7109375" style="91" customWidth="1"/>
    <col min="779" max="779" width="2.42578125" style="91" customWidth="1"/>
    <col min="780" max="782" width="12.7109375" style="91" customWidth="1"/>
    <col min="783" max="783" width="0" style="91" hidden="1" customWidth="1"/>
    <col min="784" max="1025" width="9.140625" style="91"/>
    <col min="1026" max="1030" width="12.7109375" style="91" customWidth="1"/>
    <col min="1031" max="1031" width="3.5703125" style="91" customWidth="1"/>
    <col min="1032" max="1034" width="12.7109375" style="91" customWidth="1"/>
    <col min="1035" max="1035" width="2.42578125" style="91" customWidth="1"/>
    <col min="1036" max="1038" width="12.7109375" style="91" customWidth="1"/>
    <col min="1039" max="1039" width="0" style="91" hidden="1" customWidth="1"/>
    <col min="1040" max="1281" width="9.140625" style="91"/>
    <col min="1282" max="1286" width="12.7109375" style="91" customWidth="1"/>
    <col min="1287" max="1287" width="3.5703125" style="91" customWidth="1"/>
    <col min="1288" max="1290" width="12.7109375" style="91" customWidth="1"/>
    <col min="1291" max="1291" width="2.42578125" style="91" customWidth="1"/>
    <col min="1292" max="1294" width="12.7109375" style="91" customWidth="1"/>
    <col min="1295" max="1295" width="0" style="91" hidden="1" customWidth="1"/>
    <col min="1296" max="1537" width="9.140625" style="91"/>
    <col min="1538" max="1542" width="12.7109375" style="91" customWidth="1"/>
    <col min="1543" max="1543" width="3.5703125" style="91" customWidth="1"/>
    <col min="1544" max="1546" width="12.7109375" style="91" customWidth="1"/>
    <col min="1547" max="1547" width="2.42578125" style="91" customWidth="1"/>
    <col min="1548" max="1550" width="12.7109375" style="91" customWidth="1"/>
    <col min="1551" max="1551" width="0" style="91" hidden="1" customWidth="1"/>
    <col min="1552" max="1793" width="9.140625" style="91"/>
    <col min="1794" max="1798" width="12.7109375" style="91" customWidth="1"/>
    <col min="1799" max="1799" width="3.5703125" style="91" customWidth="1"/>
    <col min="1800" max="1802" width="12.7109375" style="91" customWidth="1"/>
    <col min="1803" max="1803" width="2.42578125" style="91" customWidth="1"/>
    <col min="1804" max="1806" width="12.7109375" style="91" customWidth="1"/>
    <col min="1807" max="1807" width="0" style="91" hidden="1" customWidth="1"/>
    <col min="1808" max="2049" width="9.140625" style="91"/>
    <col min="2050" max="2054" width="12.7109375" style="91" customWidth="1"/>
    <col min="2055" max="2055" width="3.5703125" style="91" customWidth="1"/>
    <col min="2056" max="2058" width="12.7109375" style="91" customWidth="1"/>
    <col min="2059" max="2059" width="2.42578125" style="91" customWidth="1"/>
    <col min="2060" max="2062" width="12.7109375" style="91" customWidth="1"/>
    <col min="2063" max="2063" width="0" style="91" hidden="1" customWidth="1"/>
    <col min="2064" max="2305" width="9.140625" style="91"/>
    <col min="2306" max="2310" width="12.7109375" style="91" customWidth="1"/>
    <col min="2311" max="2311" width="3.5703125" style="91" customWidth="1"/>
    <col min="2312" max="2314" width="12.7109375" style="91" customWidth="1"/>
    <col min="2315" max="2315" width="2.42578125" style="91" customWidth="1"/>
    <col min="2316" max="2318" width="12.7109375" style="91" customWidth="1"/>
    <col min="2319" max="2319" width="0" style="91" hidden="1" customWidth="1"/>
    <col min="2320" max="2561" width="9.140625" style="91"/>
    <col min="2562" max="2566" width="12.7109375" style="91" customWidth="1"/>
    <col min="2567" max="2567" width="3.5703125" style="91" customWidth="1"/>
    <col min="2568" max="2570" width="12.7109375" style="91" customWidth="1"/>
    <col min="2571" max="2571" width="2.42578125" style="91" customWidth="1"/>
    <col min="2572" max="2574" width="12.7109375" style="91" customWidth="1"/>
    <col min="2575" max="2575" width="0" style="91" hidden="1" customWidth="1"/>
    <col min="2576" max="2817" width="9.140625" style="91"/>
    <col min="2818" max="2822" width="12.7109375" style="91" customWidth="1"/>
    <col min="2823" max="2823" width="3.5703125" style="91" customWidth="1"/>
    <col min="2824" max="2826" width="12.7109375" style="91" customWidth="1"/>
    <col min="2827" max="2827" width="2.42578125" style="91" customWidth="1"/>
    <col min="2828" max="2830" width="12.7109375" style="91" customWidth="1"/>
    <col min="2831" max="2831" width="0" style="91" hidden="1" customWidth="1"/>
    <col min="2832" max="3073" width="9.140625" style="91"/>
    <col min="3074" max="3078" width="12.7109375" style="91" customWidth="1"/>
    <col min="3079" max="3079" width="3.5703125" style="91" customWidth="1"/>
    <col min="3080" max="3082" width="12.7109375" style="91" customWidth="1"/>
    <col min="3083" max="3083" width="2.42578125" style="91" customWidth="1"/>
    <col min="3084" max="3086" width="12.7109375" style="91" customWidth="1"/>
    <col min="3087" max="3087" width="0" style="91" hidden="1" customWidth="1"/>
    <col min="3088" max="3329" width="9.140625" style="91"/>
    <col min="3330" max="3334" width="12.7109375" style="91" customWidth="1"/>
    <col min="3335" max="3335" width="3.5703125" style="91" customWidth="1"/>
    <col min="3336" max="3338" width="12.7109375" style="91" customWidth="1"/>
    <col min="3339" max="3339" width="2.42578125" style="91" customWidth="1"/>
    <col min="3340" max="3342" width="12.7109375" style="91" customWidth="1"/>
    <col min="3343" max="3343" width="0" style="91" hidden="1" customWidth="1"/>
    <col min="3344" max="3585" width="9.140625" style="91"/>
    <col min="3586" max="3590" width="12.7109375" style="91" customWidth="1"/>
    <col min="3591" max="3591" width="3.5703125" style="91" customWidth="1"/>
    <col min="3592" max="3594" width="12.7109375" style="91" customWidth="1"/>
    <col min="3595" max="3595" width="2.42578125" style="91" customWidth="1"/>
    <col min="3596" max="3598" width="12.7109375" style="91" customWidth="1"/>
    <col min="3599" max="3599" width="0" style="91" hidden="1" customWidth="1"/>
    <col min="3600" max="3841" width="9.140625" style="91"/>
    <col min="3842" max="3846" width="12.7109375" style="91" customWidth="1"/>
    <col min="3847" max="3847" width="3.5703125" style="91" customWidth="1"/>
    <col min="3848" max="3850" width="12.7109375" style="91" customWidth="1"/>
    <col min="3851" max="3851" width="2.42578125" style="91" customWidth="1"/>
    <col min="3852" max="3854" width="12.7109375" style="91" customWidth="1"/>
    <col min="3855" max="3855" width="0" style="91" hidden="1" customWidth="1"/>
    <col min="3856" max="4097" width="9.140625" style="91"/>
    <col min="4098" max="4102" width="12.7109375" style="91" customWidth="1"/>
    <col min="4103" max="4103" width="3.5703125" style="91" customWidth="1"/>
    <col min="4104" max="4106" width="12.7109375" style="91" customWidth="1"/>
    <col min="4107" max="4107" width="2.42578125" style="91" customWidth="1"/>
    <col min="4108" max="4110" width="12.7109375" style="91" customWidth="1"/>
    <col min="4111" max="4111" width="0" style="91" hidden="1" customWidth="1"/>
    <col min="4112" max="4353" width="9.140625" style="91"/>
    <col min="4354" max="4358" width="12.7109375" style="91" customWidth="1"/>
    <col min="4359" max="4359" width="3.5703125" style="91" customWidth="1"/>
    <col min="4360" max="4362" width="12.7109375" style="91" customWidth="1"/>
    <col min="4363" max="4363" width="2.42578125" style="91" customWidth="1"/>
    <col min="4364" max="4366" width="12.7109375" style="91" customWidth="1"/>
    <col min="4367" max="4367" width="0" style="91" hidden="1" customWidth="1"/>
    <col min="4368" max="4609" width="9.140625" style="91"/>
    <col min="4610" max="4614" width="12.7109375" style="91" customWidth="1"/>
    <col min="4615" max="4615" width="3.5703125" style="91" customWidth="1"/>
    <col min="4616" max="4618" width="12.7109375" style="91" customWidth="1"/>
    <col min="4619" max="4619" width="2.42578125" style="91" customWidth="1"/>
    <col min="4620" max="4622" width="12.7109375" style="91" customWidth="1"/>
    <col min="4623" max="4623" width="0" style="91" hidden="1" customWidth="1"/>
    <col min="4624" max="4865" width="9.140625" style="91"/>
    <col min="4866" max="4870" width="12.7109375" style="91" customWidth="1"/>
    <col min="4871" max="4871" width="3.5703125" style="91" customWidth="1"/>
    <col min="4872" max="4874" width="12.7109375" style="91" customWidth="1"/>
    <col min="4875" max="4875" width="2.42578125" style="91" customWidth="1"/>
    <col min="4876" max="4878" width="12.7109375" style="91" customWidth="1"/>
    <col min="4879" max="4879" width="0" style="91" hidden="1" customWidth="1"/>
    <col min="4880" max="5121" width="9.140625" style="91"/>
    <col min="5122" max="5126" width="12.7109375" style="91" customWidth="1"/>
    <col min="5127" max="5127" width="3.5703125" style="91" customWidth="1"/>
    <col min="5128" max="5130" width="12.7109375" style="91" customWidth="1"/>
    <col min="5131" max="5131" width="2.42578125" style="91" customWidth="1"/>
    <col min="5132" max="5134" width="12.7109375" style="91" customWidth="1"/>
    <col min="5135" max="5135" width="0" style="91" hidden="1" customWidth="1"/>
    <col min="5136" max="5377" width="9.140625" style="91"/>
    <col min="5378" max="5382" width="12.7109375" style="91" customWidth="1"/>
    <col min="5383" max="5383" width="3.5703125" style="91" customWidth="1"/>
    <col min="5384" max="5386" width="12.7109375" style="91" customWidth="1"/>
    <col min="5387" max="5387" width="2.42578125" style="91" customWidth="1"/>
    <col min="5388" max="5390" width="12.7109375" style="91" customWidth="1"/>
    <col min="5391" max="5391" width="0" style="91" hidden="1" customWidth="1"/>
    <col min="5392" max="5633" width="9.140625" style="91"/>
    <col min="5634" max="5638" width="12.7109375" style="91" customWidth="1"/>
    <col min="5639" max="5639" width="3.5703125" style="91" customWidth="1"/>
    <col min="5640" max="5642" width="12.7109375" style="91" customWidth="1"/>
    <col min="5643" max="5643" width="2.42578125" style="91" customWidth="1"/>
    <col min="5644" max="5646" width="12.7109375" style="91" customWidth="1"/>
    <col min="5647" max="5647" width="0" style="91" hidden="1" customWidth="1"/>
    <col min="5648" max="5889" width="9.140625" style="91"/>
    <col min="5890" max="5894" width="12.7109375" style="91" customWidth="1"/>
    <col min="5895" max="5895" width="3.5703125" style="91" customWidth="1"/>
    <col min="5896" max="5898" width="12.7109375" style="91" customWidth="1"/>
    <col min="5899" max="5899" width="2.42578125" style="91" customWidth="1"/>
    <col min="5900" max="5902" width="12.7109375" style="91" customWidth="1"/>
    <col min="5903" max="5903" width="0" style="91" hidden="1" customWidth="1"/>
    <col min="5904" max="6145" width="9.140625" style="91"/>
    <col min="6146" max="6150" width="12.7109375" style="91" customWidth="1"/>
    <col min="6151" max="6151" width="3.5703125" style="91" customWidth="1"/>
    <col min="6152" max="6154" width="12.7109375" style="91" customWidth="1"/>
    <col min="6155" max="6155" width="2.42578125" style="91" customWidth="1"/>
    <col min="6156" max="6158" width="12.7109375" style="91" customWidth="1"/>
    <col min="6159" max="6159" width="0" style="91" hidden="1" customWidth="1"/>
    <col min="6160" max="6401" width="9.140625" style="91"/>
    <col min="6402" max="6406" width="12.7109375" style="91" customWidth="1"/>
    <col min="6407" max="6407" width="3.5703125" style="91" customWidth="1"/>
    <col min="6408" max="6410" width="12.7109375" style="91" customWidth="1"/>
    <col min="6411" max="6411" width="2.42578125" style="91" customWidth="1"/>
    <col min="6412" max="6414" width="12.7109375" style="91" customWidth="1"/>
    <col min="6415" max="6415" width="0" style="91" hidden="1" customWidth="1"/>
    <col min="6416" max="6657" width="9.140625" style="91"/>
    <col min="6658" max="6662" width="12.7109375" style="91" customWidth="1"/>
    <col min="6663" max="6663" width="3.5703125" style="91" customWidth="1"/>
    <col min="6664" max="6666" width="12.7109375" style="91" customWidth="1"/>
    <col min="6667" max="6667" width="2.42578125" style="91" customWidth="1"/>
    <col min="6668" max="6670" width="12.7109375" style="91" customWidth="1"/>
    <col min="6671" max="6671" width="0" style="91" hidden="1" customWidth="1"/>
    <col min="6672" max="6913" width="9.140625" style="91"/>
    <col min="6914" max="6918" width="12.7109375" style="91" customWidth="1"/>
    <col min="6919" max="6919" width="3.5703125" style="91" customWidth="1"/>
    <col min="6920" max="6922" width="12.7109375" style="91" customWidth="1"/>
    <col min="6923" max="6923" width="2.42578125" style="91" customWidth="1"/>
    <col min="6924" max="6926" width="12.7109375" style="91" customWidth="1"/>
    <col min="6927" max="6927" width="0" style="91" hidden="1" customWidth="1"/>
    <col min="6928" max="7169" width="9.140625" style="91"/>
    <col min="7170" max="7174" width="12.7109375" style="91" customWidth="1"/>
    <col min="7175" max="7175" width="3.5703125" style="91" customWidth="1"/>
    <col min="7176" max="7178" width="12.7109375" style="91" customWidth="1"/>
    <col min="7179" max="7179" width="2.42578125" style="91" customWidth="1"/>
    <col min="7180" max="7182" width="12.7109375" style="91" customWidth="1"/>
    <col min="7183" max="7183" width="0" style="91" hidden="1" customWidth="1"/>
    <col min="7184" max="7425" width="9.140625" style="91"/>
    <col min="7426" max="7430" width="12.7109375" style="91" customWidth="1"/>
    <col min="7431" max="7431" width="3.5703125" style="91" customWidth="1"/>
    <col min="7432" max="7434" width="12.7109375" style="91" customWidth="1"/>
    <col min="7435" max="7435" width="2.42578125" style="91" customWidth="1"/>
    <col min="7436" max="7438" width="12.7109375" style="91" customWidth="1"/>
    <col min="7439" max="7439" width="0" style="91" hidden="1" customWidth="1"/>
    <col min="7440" max="7681" width="9.140625" style="91"/>
    <col min="7682" max="7686" width="12.7109375" style="91" customWidth="1"/>
    <col min="7687" max="7687" width="3.5703125" style="91" customWidth="1"/>
    <col min="7688" max="7690" width="12.7109375" style="91" customWidth="1"/>
    <col min="7691" max="7691" width="2.42578125" style="91" customWidth="1"/>
    <col min="7692" max="7694" width="12.7109375" style="91" customWidth="1"/>
    <col min="7695" max="7695" width="0" style="91" hidden="1" customWidth="1"/>
    <col min="7696" max="7937" width="9.140625" style="91"/>
    <col min="7938" max="7942" width="12.7109375" style="91" customWidth="1"/>
    <col min="7943" max="7943" width="3.5703125" style="91" customWidth="1"/>
    <col min="7944" max="7946" width="12.7109375" style="91" customWidth="1"/>
    <col min="7947" max="7947" width="2.42578125" style="91" customWidth="1"/>
    <col min="7948" max="7950" width="12.7109375" style="91" customWidth="1"/>
    <col min="7951" max="7951" width="0" style="91" hidden="1" customWidth="1"/>
    <col min="7952" max="8193" width="9.140625" style="91"/>
    <col min="8194" max="8198" width="12.7109375" style="91" customWidth="1"/>
    <col min="8199" max="8199" width="3.5703125" style="91" customWidth="1"/>
    <col min="8200" max="8202" width="12.7109375" style="91" customWidth="1"/>
    <col min="8203" max="8203" width="2.42578125" style="91" customWidth="1"/>
    <col min="8204" max="8206" width="12.7109375" style="91" customWidth="1"/>
    <col min="8207" max="8207" width="0" style="91" hidden="1" customWidth="1"/>
    <col min="8208" max="8449" width="9.140625" style="91"/>
    <col min="8450" max="8454" width="12.7109375" style="91" customWidth="1"/>
    <col min="8455" max="8455" width="3.5703125" style="91" customWidth="1"/>
    <col min="8456" max="8458" width="12.7109375" style="91" customWidth="1"/>
    <col min="8459" max="8459" width="2.42578125" style="91" customWidth="1"/>
    <col min="8460" max="8462" width="12.7109375" style="91" customWidth="1"/>
    <col min="8463" max="8463" width="0" style="91" hidden="1" customWidth="1"/>
    <col min="8464" max="8705" width="9.140625" style="91"/>
    <col min="8706" max="8710" width="12.7109375" style="91" customWidth="1"/>
    <col min="8711" max="8711" width="3.5703125" style="91" customWidth="1"/>
    <col min="8712" max="8714" width="12.7109375" style="91" customWidth="1"/>
    <col min="8715" max="8715" width="2.42578125" style="91" customWidth="1"/>
    <col min="8716" max="8718" width="12.7109375" style="91" customWidth="1"/>
    <col min="8719" max="8719" width="0" style="91" hidden="1" customWidth="1"/>
    <col min="8720" max="8961" width="9.140625" style="91"/>
    <col min="8962" max="8966" width="12.7109375" style="91" customWidth="1"/>
    <col min="8967" max="8967" width="3.5703125" style="91" customWidth="1"/>
    <col min="8968" max="8970" width="12.7109375" style="91" customWidth="1"/>
    <col min="8971" max="8971" width="2.42578125" style="91" customWidth="1"/>
    <col min="8972" max="8974" width="12.7109375" style="91" customWidth="1"/>
    <col min="8975" max="8975" width="0" style="91" hidden="1" customWidth="1"/>
    <col min="8976" max="9217" width="9.140625" style="91"/>
    <col min="9218" max="9222" width="12.7109375" style="91" customWidth="1"/>
    <col min="9223" max="9223" width="3.5703125" style="91" customWidth="1"/>
    <col min="9224" max="9226" width="12.7109375" style="91" customWidth="1"/>
    <col min="9227" max="9227" width="2.42578125" style="91" customWidth="1"/>
    <col min="9228" max="9230" width="12.7109375" style="91" customWidth="1"/>
    <col min="9231" max="9231" width="0" style="91" hidden="1" customWidth="1"/>
    <col min="9232" max="9473" width="9.140625" style="91"/>
    <col min="9474" max="9478" width="12.7109375" style="91" customWidth="1"/>
    <col min="9479" max="9479" width="3.5703125" style="91" customWidth="1"/>
    <col min="9480" max="9482" width="12.7109375" style="91" customWidth="1"/>
    <col min="9483" max="9483" width="2.42578125" style="91" customWidth="1"/>
    <col min="9484" max="9486" width="12.7109375" style="91" customWidth="1"/>
    <col min="9487" max="9487" width="0" style="91" hidden="1" customWidth="1"/>
    <col min="9488" max="9729" width="9.140625" style="91"/>
    <col min="9730" max="9734" width="12.7109375" style="91" customWidth="1"/>
    <col min="9735" max="9735" width="3.5703125" style="91" customWidth="1"/>
    <col min="9736" max="9738" width="12.7109375" style="91" customWidth="1"/>
    <col min="9739" max="9739" width="2.42578125" style="91" customWidth="1"/>
    <col min="9740" max="9742" width="12.7109375" style="91" customWidth="1"/>
    <col min="9743" max="9743" width="0" style="91" hidden="1" customWidth="1"/>
    <col min="9744" max="9985" width="9.140625" style="91"/>
    <col min="9986" max="9990" width="12.7109375" style="91" customWidth="1"/>
    <col min="9991" max="9991" width="3.5703125" style="91" customWidth="1"/>
    <col min="9992" max="9994" width="12.7109375" style="91" customWidth="1"/>
    <col min="9995" max="9995" width="2.42578125" style="91" customWidth="1"/>
    <col min="9996" max="9998" width="12.7109375" style="91" customWidth="1"/>
    <col min="9999" max="9999" width="0" style="91" hidden="1" customWidth="1"/>
    <col min="10000" max="10241" width="9.140625" style="91"/>
    <col min="10242" max="10246" width="12.7109375" style="91" customWidth="1"/>
    <col min="10247" max="10247" width="3.5703125" style="91" customWidth="1"/>
    <col min="10248" max="10250" width="12.7109375" style="91" customWidth="1"/>
    <col min="10251" max="10251" width="2.42578125" style="91" customWidth="1"/>
    <col min="10252" max="10254" width="12.7109375" style="91" customWidth="1"/>
    <col min="10255" max="10255" width="0" style="91" hidden="1" customWidth="1"/>
    <col min="10256" max="10497" width="9.140625" style="91"/>
    <col min="10498" max="10502" width="12.7109375" style="91" customWidth="1"/>
    <col min="10503" max="10503" width="3.5703125" style="91" customWidth="1"/>
    <col min="10504" max="10506" width="12.7109375" style="91" customWidth="1"/>
    <col min="10507" max="10507" width="2.42578125" style="91" customWidth="1"/>
    <col min="10508" max="10510" width="12.7109375" style="91" customWidth="1"/>
    <col min="10511" max="10511" width="0" style="91" hidden="1" customWidth="1"/>
    <col min="10512" max="10753" width="9.140625" style="91"/>
    <col min="10754" max="10758" width="12.7109375" style="91" customWidth="1"/>
    <col min="10759" max="10759" width="3.5703125" style="91" customWidth="1"/>
    <col min="10760" max="10762" width="12.7109375" style="91" customWidth="1"/>
    <col min="10763" max="10763" width="2.42578125" style="91" customWidth="1"/>
    <col min="10764" max="10766" width="12.7109375" style="91" customWidth="1"/>
    <col min="10767" max="10767" width="0" style="91" hidden="1" customWidth="1"/>
    <col min="10768" max="11009" width="9.140625" style="91"/>
    <col min="11010" max="11014" width="12.7109375" style="91" customWidth="1"/>
    <col min="11015" max="11015" width="3.5703125" style="91" customWidth="1"/>
    <col min="11016" max="11018" width="12.7109375" style="91" customWidth="1"/>
    <col min="11019" max="11019" width="2.42578125" style="91" customWidth="1"/>
    <col min="11020" max="11022" width="12.7109375" style="91" customWidth="1"/>
    <col min="11023" max="11023" width="0" style="91" hidden="1" customWidth="1"/>
    <col min="11024" max="11265" width="9.140625" style="91"/>
    <col min="11266" max="11270" width="12.7109375" style="91" customWidth="1"/>
    <col min="11271" max="11271" width="3.5703125" style="91" customWidth="1"/>
    <col min="11272" max="11274" width="12.7109375" style="91" customWidth="1"/>
    <col min="11275" max="11275" width="2.42578125" style="91" customWidth="1"/>
    <col min="11276" max="11278" width="12.7109375" style="91" customWidth="1"/>
    <col min="11279" max="11279" width="0" style="91" hidden="1" customWidth="1"/>
    <col min="11280" max="11521" width="9.140625" style="91"/>
    <col min="11522" max="11526" width="12.7109375" style="91" customWidth="1"/>
    <col min="11527" max="11527" width="3.5703125" style="91" customWidth="1"/>
    <col min="11528" max="11530" width="12.7109375" style="91" customWidth="1"/>
    <col min="11531" max="11531" width="2.42578125" style="91" customWidth="1"/>
    <col min="11532" max="11534" width="12.7109375" style="91" customWidth="1"/>
    <col min="11535" max="11535" width="0" style="91" hidden="1" customWidth="1"/>
    <col min="11536" max="11777" width="9.140625" style="91"/>
    <col min="11778" max="11782" width="12.7109375" style="91" customWidth="1"/>
    <col min="11783" max="11783" width="3.5703125" style="91" customWidth="1"/>
    <col min="11784" max="11786" width="12.7109375" style="91" customWidth="1"/>
    <col min="11787" max="11787" width="2.42578125" style="91" customWidth="1"/>
    <col min="11788" max="11790" width="12.7109375" style="91" customWidth="1"/>
    <col min="11791" max="11791" width="0" style="91" hidden="1" customWidth="1"/>
    <col min="11792" max="12033" width="9.140625" style="91"/>
    <col min="12034" max="12038" width="12.7109375" style="91" customWidth="1"/>
    <col min="12039" max="12039" width="3.5703125" style="91" customWidth="1"/>
    <col min="12040" max="12042" width="12.7109375" style="91" customWidth="1"/>
    <col min="12043" max="12043" width="2.42578125" style="91" customWidth="1"/>
    <col min="12044" max="12046" width="12.7109375" style="91" customWidth="1"/>
    <col min="12047" max="12047" width="0" style="91" hidden="1" customWidth="1"/>
    <col min="12048" max="12289" width="9.140625" style="91"/>
    <col min="12290" max="12294" width="12.7109375" style="91" customWidth="1"/>
    <col min="12295" max="12295" width="3.5703125" style="91" customWidth="1"/>
    <col min="12296" max="12298" width="12.7109375" style="91" customWidth="1"/>
    <col min="12299" max="12299" width="2.42578125" style="91" customWidth="1"/>
    <col min="12300" max="12302" width="12.7109375" style="91" customWidth="1"/>
    <col min="12303" max="12303" width="0" style="91" hidden="1" customWidth="1"/>
    <col min="12304" max="12545" width="9.140625" style="91"/>
    <col min="12546" max="12550" width="12.7109375" style="91" customWidth="1"/>
    <col min="12551" max="12551" width="3.5703125" style="91" customWidth="1"/>
    <col min="12552" max="12554" width="12.7109375" style="91" customWidth="1"/>
    <col min="12555" max="12555" width="2.42578125" style="91" customWidth="1"/>
    <col min="12556" max="12558" width="12.7109375" style="91" customWidth="1"/>
    <col min="12559" max="12559" width="0" style="91" hidden="1" customWidth="1"/>
    <col min="12560" max="12801" width="9.140625" style="91"/>
    <col min="12802" max="12806" width="12.7109375" style="91" customWidth="1"/>
    <col min="12807" max="12807" width="3.5703125" style="91" customWidth="1"/>
    <col min="12808" max="12810" width="12.7109375" style="91" customWidth="1"/>
    <col min="12811" max="12811" width="2.42578125" style="91" customWidth="1"/>
    <col min="12812" max="12814" width="12.7109375" style="91" customWidth="1"/>
    <col min="12815" max="12815" width="0" style="91" hidden="1" customWidth="1"/>
    <col min="12816" max="13057" width="9.140625" style="91"/>
    <col min="13058" max="13062" width="12.7109375" style="91" customWidth="1"/>
    <col min="13063" max="13063" width="3.5703125" style="91" customWidth="1"/>
    <col min="13064" max="13066" width="12.7109375" style="91" customWidth="1"/>
    <col min="13067" max="13067" width="2.42578125" style="91" customWidth="1"/>
    <col min="13068" max="13070" width="12.7109375" style="91" customWidth="1"/>
    <col min="13071" max="13071" width="0" style="91" hidden="1" customWidth="1"/>
    <col min="13072" max="13313" width="9.140625" style="91"/>
    <col min="13314" max="13318" width="12.7109375" style="91" customWidth="1"/>
    <col min="13319" max="13319" width="3.5703125" style="91" customWidth="1"/>
    <col min="13320" max="13322" width="12.7109375" style="91" customWidth="1"/>
    <col min="13323" max="13323" width="2.42578125" style="91" customWidth="1"/>
    <col min="13324" max="13326" width="12.7109375" style="91" customWidth="1"/>
    <col min="13327" max="13327" width="0" style="91" hidden="1" customWidth="1"/>
    <col min="13328" max="13569" width="9.140625" style="91"/>
    <col min="13570" max="13574" width="12.7109375" style="91" customWidth="1"/>
    <col min="13575" max="13575" width="3.5703125" style="91" customWidth="1"/>
    <col min="13576" max="13578" width="12.7109375" style="91" customWidth="1"/>
    <col min="13579" max="13579" width="2.42578125" style="91" customWidth="1"/>
    <col min="13580" max="13582" width="12.7109375" style="91" customWidth="1"/>
    <col min="13583" max="13583" width="0" style="91" hidden="1" customWidth="1"/>
    <col min="13584" max="13825" width="9.140625" style="91"/>
    <col min="13826" max="13830" width="12.7109375" style="91" customWidth="1"/>
    <col min="13831" max="13831" width="3.5703125" style="91" customWidth="1"/>
    <col min="13832" max="13834" width="12.7109375" style="91" customWidth="1"/>
    <col min="13835" max="13835" width="2.42578125" style="91" customWidth="1"/>
    <col min="13836" max="13838" width="12.7109375" style="91" customWidth="1"/>
    <col min="13839" max="13839" width="0" style="91" hidden="1" customWidth="1"/>
    <col min="13840" max="14081" width="9.140625" style="91"/>
    <col min="14082" max="14086" width="12.7109375" style="91" customWidth="1"/>
    <col min="14087" max="14087" width="3.5703125" style="91" customWidth="1"/>
    <col min="14088" max="14090" width="12.7109375" style="91" customWidth="1"/>
    <col min="14091" max="14091" width="2.42578125" style="91" customWidth="1"/>
    <col min="14092" max="14094" width="12.7109375" style="91" customWidth="1"/>
    <col min="14095" max="14095" width="0" style="91" hidden="1" customWidth="1"/>
    <col min="14096" max="14337" width="9.140625" style="91"/>
    <col min="14338" max="14342" width="12.7109375" style="91" customWidth="1"/>
    <col min="14343" max="14343" width="3.5703125" style="91" customWidth="1"/>
    <col min="14344" max="14346" width="12.7109375" style="91" customWidth="1"/>
    <col min="14347" max="14347" width="2.42578125" style="91" customWidth="1"/>
    <col min="14348" max="14350" width="12.7109375" style="91" customWidth="1"/>
    <col min="14351" max="14351" width="0" style="91" hidden="1" customWidth="1"/>
    <col min="14352" max="14593" width="9.140625" style="91"/>
    <col min="14594" max="14598" width="12.7109375" style="91" customWidth="1"/>
    <col min="14599" max="14599" width="3.5703125" style="91" customWidth="1"/>
    <col min="14600" max="14602" width="12.7109375" style="91" customWidth="1"/>
    <col min="14603" max="14603" width="2.42578125" style="91" customWidth="1"/>
    <col min="14604" max="14606" width="12.7109375" style="91" customWidth="1"/>
    <col min="14607" max="14607" width="0" style="91" hidden="1" customWidth="1"/>
    <col min="14608" max="14849" width="9.140625" style="91"/>
    <col min="14850" max="14854" width="12.7109375" style="91" customWidth="1"/>
    <col min="14855" max="14855" width="3.5703125" style="91" customWidth="1"/>
    <col min="14856" max="14858" width="12.7109375" style="91" customWidth="1"/>
    <col min="14859" max="14859" width="2.42578125" style="91" customWidth="1"/>
    <col min="14860" max="14862" width="12.7109375" style="91" customWidth="1"/>
    <col min="14863" max="14863" width="0" style="91" hidden="1" customWidth="1"/>
    <col min="14864" max="15105" width="9.140625" style="91"/>
    <col min="15106" max="15110" width="12.7109375" style="91" customWidth="1"/>
    <col min="15111" max="15111" width="3.5703125" style="91" customWidth="1"/>
    <col min="15112" max="15114" width="12.7109375" style="91" customWidth="1"/>
    <col min="15115" max="15115" width="2.42578125" style="91" customWidth="1"/>
    <col min="15116" max="15118" width="12.7109375" style="91" customWidth="1"/>
    <col min="15119" max="15119" width="0" style="91" hidden="1" customWidth="1"/>
    <col min="15120" max="15361" width="9.140625" style="91"/>
    <col min="15362" max="15366" width="12.7109375" style="91" customWidth="1"/>
    <col min="15367" max="15367" width="3.5703125" style="91" customWidth="1"/>
    <col min="15368" max="15370" width="12.7109375" style="91" customWidth="1"/>
    <col min="15371" max="15371" width="2.42578125" style="91" customWidth="1"/>
    <col min="15372" max="15374" width="12.7109375" style="91" customWidth="1"/>
    <col min="15375" max="15375" width="0" style="91" hidden="1" customWidth="1"/>
    <col min="15376" max="15617" width="9.140625" style="91"/>
    <col min="15618" max="15622" width="12.7109375" style="91" customWidth="1"/>
    <col min="15623" max="15623" width="3.5703125" style="91" customWidth="1"/>
    <col min="15624" max="15626" width="12.7109375" style="91" customWidth="1"/>
    <col min="15627" max="15627" width="2.42578125" style="91" customWidth="1"/>
    <col min="15628" max="15630" width="12.7109375" style="91" customWidth="1"/>
    <col min="15631" max="15631" width="0" style="91" hidden="1" customWidth="1"/>
    <col min="15632" max="15873" width="9.140625" style="91"/>
    <col min="15874" max="15878" width="12.7109375" style="91" customWidth="1"/>
    <col min="15879" max="15879" width="3.5703125" style="91" customWidth="1"/>
    <col min="15880" max="15882" width="12.7109375" style="91" customWidth="1"/>
    <col min="15883" max="15883" width="2.42578125" style="91" customWidth="1"/>
    <col min="15884" max="15886" width="12.7109375" style="91" customWidth="1"/>
    <col min="15887" max="15887" width="0" style="91" hidden="1" customWidth="1"/>
    <col min="15888" max="16129" width="9.140625" style="91"/>
    <col min="16130" max="16134" width="12.7109375" style="91" customWidth="1"/>
    <col min="16135" max="16135" width="3.5703125" style="91" customWidth="1"/>
    <col min="16136" max="16138" width="12.7109375" style="91" customWidth="1"/>
    <col min="16139" max="16139" width="2.42578125" style="91" customWidth="1"/>
    <col min="16140" max="16142" width="12.7109375" style="91" customWidth="1"/>
    <col min="16143" max="16143" width="0" style="91" hidden="1" customWidth="1"/>
    <col min="16144" max="16384" width="9.140625" style="91"/>
  </cols>
  <sheetData>
    <row r="1" spans="1:22" ht="15.75" x14ac:dyDescent="0.2">
      <c r="B1" s="99" t="s">
        <v>74</v>
      </c>
    </row>
    <row r="2" spans="1:22" x14ac:dyDescent="0.2">
      <c r="H2" s="136" t="s">
        <v>26</v>
      </c>
      <c r="I2" s="136"/>
      <c r="J2" s="136"/>
      <c r="L2" s="136"/>
      <c r="M2" s="136"/>
      <c r="N2" s="136"/>
    </row>
    <row r="3" spans="1:22" x14ac:dyDescent="0.2">
      <c r="B3" s="136" t="s">
        <v>27</v>
      </c>
      <c r="C3" s="136"/>
      <c r="D3" s="136"/>
      <c r="E3" s="136"/>
      <c r="F3" s="136"/>
      <c r="H3" s="136" t="s">
        <v>28</v>
      </c>
      <c r="I3" s="136"/>
      <c r="J3" s="136"/>
      <c r="L3" s="136"/>
      <c r="M3" s="136"/>
      <c r="N3" s="136"/>
    </row>
    <row r="4" spans="1:22" s="93" customFormat="1" x14ac:dyDescent="0.2">
      <c r="A4" s="92"/>
      <c r="B4" s="93" t="s">
        <v>29</v>
      </c>
      <c r="C4" s="93" t="s">
        <v>30</v>
      </c>
      <c r="D4" s="93" t="s">
        <v>31</v>
      </c>
      <c r="H4" s="93" t="s">
        <v>32</v>
      </c>
      <c r="I4" s="93" t="s">
        <v>2</v>
      </c>
      <c r="J4" s="93" t="s">
        <v>3</v>
      </c>
      <c r="L4" s="11"/>
      <c r="M4" s="11"/>
      <c r="N4" s="11"/>
    </row>
    <row r="5" spans="1:22" x14ac:dyDescent="0.2">
      <c r="B5" s="94">
        <v>0.02</v>
      </c>
      <c r="C5" s="94"/>
      <c r="D5" s="94">
        <v>0.02</v>
      </c>
      <c r="E5" s="94"/>
      <c r="F5" s="94"/>
      <c r="G5" s="95"/>
      <c r="H5" s="94">
        <v>0.02</v>
      </c>
      <c r="I5" s="94">
        <v>0.02</v>
      </c>
      <c r="J5" s="94">
        <v>0.02</v>
      </c>
      <c r="K5" s="95"/>
      <c r="L5" s="11"/>
      <c r="M5" s="11"/>
      <c r="N5" s="11"/>
    </row>
    <row r="6" spans="1:22" x14ac:dyDescent="0.2">
      <c r="A6" s="96">
        <v>41214</v>
      </c>
      <c r="B6" s="95">
        <v>4.077115</v>
      </c>
      <c r="C6" s="95">
        <f t="shared" ref="C6:C69" si="0">D6-B6</f>
        <v>1.4430500000000013</v>
      </c>
      <c r="D6" s="95">
        <v>5.5201650000000013</v>
      </c>
      <c r="E6" s="11"/>
      <c r="F6" s="11"/>
      <c r="G6" s="95"/>
      <c r="H6" s="95">
        <v>45.436999999999998</v>
      </c>
      <c r="I6" s="95">
        <v>48.542017000000001</v>
      </c>
      <c r="J6" s="95">
        <v>42.422418</v>
      </c>
      <c r="K6" s="95"/>
      <c r="L6" s="11"/>
      <c r="M6" s="11"/>
      <c r="N6" s="11"/>
      <c r="O6" s="91">
        <v>0.48888888888888798</v>
      </c>
      <c r="T6" s="97"/>
      <c r="U6" s="97"/>
      <c r="V6" s="97"/>
    </row>
    <row r="7" spans="1:22" x14ac:dyDescent="0.2">
      <c r="A7" s="96">
        <v>41244</v>
      </c>
      <c r="B7" s="95">
        <v>4.4224716666666675</v>
      </c>
      <c r="C7" s="95">
        <f t="shared" si="0"/>
        <v>3.1454500000000003</v>
      </c>
      <c r="D7" s="95">
        <v>7.5679216666666678</v>
      </c>
      <c r="E7" s="11"/>
      <c r="F7" s="11"/>
      <c r="G7" s="95"/>
      <c r="H7" s="95">
        <v>65.912800000000004</v>
      </c>
      <c r="I7" s="95">
        <v>75.879076999999995</v>
      </c>
      <c r="J7" s="95">
        <v>57.704411</v>
      </c>
      <c r="K7" s="95"/>
      <c r="L7" s="11"/>
      <c r="M7" s="11"/>
      <c r="N7" s="11"/>
      <c r="O7" s="91">
        <v>0.45161290322580599</v>
      </c>
      <c r="T7" s="97"/>
      <c r="U7" s="97"/>
      <c r="V7" s="97"/>
    </row>
    <row r="8" spans="1:22" x14ac:dyDescent="0.2">
      <c r="A8" s="96">
        <v>41275</v>
      </c>
      <c r="B8" s="95">
        <v>4.8500666666666667</v>
      </c>
      <c r="C8" s="95">
        <f t="shared" si="0"/>
        <v>6.1007099999999994</v>
      </c>
      <c r="D8" s="95">
        <v>10.950776666666666</v>
      </c>
      <c r="E8" s="11"/>
      <c r="F8" s="11"/>
      <c r="G8" s="95"/>
      <c r="H8" s="95">
        <v>104.5009</v>
      </c>
      <c r="I8" s="95">
        <v>124.675353</v>
      </c>
      <c r="J8" s="95">
        <v>84.755264999999994</v>
      </c>
      <c r="K8" s="95"/>
      <c r="L8" s="11"/>
      <c r="M8" s="11"/>
      <c r="N8" s="11"/>
      <c r="O8" s="91">
        <v>0.494623655913978</v>
      </c>
      <c r="T8" s="97"/>
      <c r="U8" s="97"/>
      <c r="V8" s="97"/>
    </row>
    <row r="9" spans="1:22" x14ac:dyDescent="0.2">
      <c r="A9" s="96">
        <v>41306</v>
      </c>
      <c r="B9" s="95">
        <v>4.6973383333333336</v>
      </c>
      <c r="C9" s="95">
        <f t="shared" si="0"/>
        <v>4.5432800000000002</v>
      </c>
      <c r="D9" s="95">
        <v>9.2406183333333338</v>
      </c>
      <c r="E9" s="11"/>
      <c r="F9" s="11"/>
      <c r="G9" s="95"/>
      <c r="H9" s="95">
        <v>74.472700000000003</v>
      </c>
      <c r="I9" s="95">
        <v>80.066436999999993</v>
      </c>
      <c r="J9" s="95">
        <v>69.386392000000001</v>
      </c>
      <c r="K9" s="95"/>
      <c r="L9" s="11"/>
      <c r="M9" s="11"/>
      <c r="N9" s="11"/>
      <c r="O9" s="91">
        <v>0.476190476190476</v>
      </c>
      <c r="T9" s="97"/>
      <c r="U9" s="97"/>
      <c r="V9" s="97"/>
    </row>
    <row r="10" spans="1:22" x14ac:dyDescent="0.2">
      <c r="A10" s="96">
        <v>41334</v>
      </c>
      <c r="B10" s="95">
        <v>4.5197833333333337</v>
      </c>
      <c r="C10" s="95">
        <f t="shared" si="0"/>
        <v>1.5122099999999996</v>
      </c>
      <c r="D10" s="95">
        <v>6.0319933333333333</v>
      </c>
      <c r="E10" s="11"/>
      <c r="F10" s="11"/>
      <c r="G10" s="95"/>
      <c r="H10" s="95">
        <v>47.571199999999997</v>
      </c>
      <c r="I10" s="95">
        <v>52.642113000000002</v>
      </c>
      <c r="J10" s="95">
        <v>43.395000000000003</v>
      </c>
      <c r="K10" s="95"/>
      <c r="L10" s="11"/>
      <c r="M10" s="11"/>
      <c r="N10" s="11"/>
      <c r="O10" s="91">
        <v>0.45161290322580599</v>
      </c>
      <c r="T10" s="97"/>
      <c r="U10" s="97"/>
      <c r="V10" s="97"/>
    </row>
    <row r="11" spans="1:22" x14ac:dyDescent="0.2">
      <c r="A11" s="96">
        <v>41365</v>
      </c>
      <c r="B11" s="95">
        <v>4.3428933333333335</v>
      </c>
      <c r="C11" s="95">
        <f t="shared" si="0"/>
        <v>0.49210000000000065</v>
      </c>
      <c r="D11" s="95">
        <v>4.8349933333333341</v>
      </c>
      <c r="E11" s="11"/>
      <c r="F11" s="11"/>
      <c r="G11" s="95"/>
      <c r="H11" s="95">
        <v>39.861600000000003</v>
      </c>
      <c r="I11" s="95">
        <v>43.804913999999997</v>
      </c>
      <c r="J11" s="95">
        <v>36.089238999999999</v>
      </c>
      <c r="K11" s="95"/>
      <c r="L11" s="11"/>
      <c r="M11" s="11"/>
      <c r="N11" s="11"/>
      <c r="O11" s="91">
        <v>0.48888888888888798</v>
      </c>
      <c r="T11" s="97"/>
      <c r="U11" s="97"/>
      <c r="V11" s="97"/>
    </row>
    <row r="12" spans="1:22" x14ac:dyDescent="0.2">
      <c r="A12" s="96">
        <v>41395</v>
      </c>
      <c r="B12" s="95">
        <v>4.5317533333333326</v>
      </c>
      <c r="C12" s="95">
        <f t="shared" si="0"/>
        <v>0.51338000000000061</v>
      </c>
      <c r="D12" s="95">
        <v>5.0451333333333332</v>
      </c>
      <c r="E12" s="11"/>
      <c r="F12" s="11"/>
      <c r="G12" s="95"/>
      <c r="H12" s="95">
        <v>40.541400000000003</v>
      </c>
      <c r="I12" s="95">
        <v>44.887825999999997</v>
      </c>
      <c r="J12" s="95">
        <v>36.286914000000003</v>
      </c>
      <c r="K12" s="95"/>
      <c r="L12" s="11"/>
      <c r="M12" s="11"/>
      <c r="N12" s="11"/>
      <c r="O12" s="91">
        <v>0.494623655913978</v>
      </c>
      <c r="T12" s="97"/>
      <c r="U12" s="97"/>
      <c r="V12" s="97"/>
    </row>
    <row r="13" spans="1:22" x14ac:dyDescent="0.2">
      <c r="A13" s="96">
        <v>41426</v>
      </c>
      <c r="B13" s="95">
        <v>4.7270416666666666</v>
      </c>
      <c r="C13" s="95">
        <f t="shared" si="0"/>
        <v>0.51869999999999994</v>
      </c>
      <c r="D13" s="95">
        <v>5.2457416666666665</v>
      </c>
      <c r="E13" s="11"/>
      <c r="F13" s="11"/>
      <c r="G13" s="95"/>
      <c r="H13" s="95">
        <v>45.64</v>
      </c>
      <c r="I13" s="95">
        <v>57.127468</v>
      </c>
      <c r="J13" s="95">
        <v>36.449449999999999</v>
      </c>
      <c r="K13" s="95"/>
      <c r="L13" s="11"/>
      <c r="M13" s="11"/>
      <c r="N13" s="11"/>
      <c r="O13" s="91">
        <v>0.44444444444444398</v>
      </c>
      <c r="T13" s="97"/>
      <c r="U13" s="97"/>
      <c r="V13" s="97"/>
    </row>
    <row r="14" spans="1:22" x14ac:dyDescent="0.2">
      <c r="A14" s="96">
        <v>41456</v>
      </c>
      <c r="B14" s="95">
        <v>4.9225516666666671</v>
      </c>
      <c r="C14" s="95">
        <f t="shared" si="0"/>
        <v>0.53199999999999914</v>
      </c>
      <c r="D14" s="95">
        <v>5.4545516666666662</v>
      </c>
      <c r="E14" s="11"/>
      <c r="F14" s="11"/>
      <c r="G14" s="95"/>
      <c r="H14" s="95">
        <v>59.001399999999997</v>
      </c>
      <c r="I14" s="95">
        <v>77.515433999999999</v>
      </c>
      <c r="J14" s="95">
        <v>40.882711999999998</v>
      </c>
      <c r="K14" s="95"/>
      <c r="L14" s="11"/>
      <c r="M14" s="11"/>
      <c r="N14" s="11"/>
      <c r="O14" s="91">
        <v>0.494623655913978</v>
      </c>
      <c r="T14" s="97"/>
      <c r="U14" s="97"/>
      <c r="V14" s="97"/>
    </row>
    <row r="15" spans="1:22" x14ac:dyDescent="0.2">
      <c r="A15" s="96">
        <v>41487</v>
      </c>
      <c r="B15" s="95">
        <v>4.7696016666666665</v>
      </c>
      <c r="C15" s="95">
        <f t="shared" si="0"/>
        <v>0.54530000000000012</v>
      </c>
      <c r="D15" s="95">
        <v>5.3149016666666666</v>
      </c>
      <c r="E15" s="11"/>
      <c r="F15" s="11"/>
      <c r="G15" s="95"/>
      <c r="H15" s="95">
        <v>47.631799999999998</v>
      </c>
      <c r="I15" s="95">
        <v>57.106988000000001</v>
      </c>
      <c r="J15" s="95">
        <v>39.124437999999998</v>
      </c>
      <c r="K15" s="95"/>
      <c r="L15" s="11"/>
      <c r="M15" s="11"/>
      <c r="N15" s="11"/>
      <c r="O15" s="91">
        <v>0.473118279569892</v>
      </c>
      <c r="T15" s="97"/>
      <c r="U15" s="97"/>
      <c r="V15" s="97"/>
    </row>
    <row r="16" spans="1:22" x14ac:dyDescent="0.2">
      <c r="A16" s="96">
        <v>41518</v>
      </c>
      <c r="B16" s="95">
        <v>4.6055683333333333</v>
      </c>
      <c r="C16" s="95">
        <f t="shared" si="0"/>
        <v>0.53864999999999963</v>
      </c>
      <c r="D16" s="95">
        <v>5.1442183333333329</v>
      </c>
      <c r="E16" s="11"/>
      <c r="F16" s="11"/>
      <c r="G16" s="95"/>
      <c r="H16" s="95">
        <v>41.713700000000003</v>
      </c>
      <c r="I16" s="95">
        <v>45.419732000000003</v>
      </c>
      <c r="J16" s="95">
        <v>38.220103999999999</v>
      </c>
      <c r="K16" s="95"/>
      <c r="L16" s="11"/>
      <c r="M16" s="11"/>
      <c r="N16" s="11"/>
      <c r="O16" s="91">
        <v>0.46666666666666601</v>
      </c>
      <c r="T16" s="97"/>
      <c r="U16" s="97"/>
      <c r="V16" s="97"/>
    </row>
    <row r="17" spans="1:22" x14ac:dyDescent="0.2">
      <c r="A17" s="96">
        <v>41548</v>
      </c>
      <c r="B17" s="95">
        <v>4.6255183333333338</v>
      </c>
      <c r="C17" s="95">
        <f t="shared" si="0"/>
        <v>0.53865000000000052</v>
      </c>
      <c r="D17" s="95">
        <v>5.1641683333333344</v>
      </c>
      <c r="E17" s="11"/>
      <c r="F17" s="11"/>
      <c r="G17" s="95"/>
      <c r="H17" s="95">
        <v>42.027700000000003</v>
      </c>
      <c r="I17" s="95">
        <v>45.562418000000001</v>
      </c>
      <c r="J17" s="95">
        <v>38.527392999999996</v>
      </c>
      <c r="K17" s="95"/>
      <c r="L17" s="11"/>
      <c r="M17" s="11"/>
      <c r="N17" s="11"/>
      <c r="O17" s="91">
        <v>0.494623655913978</v>
      </c>
      <c r="T17" s="97"/>
      <c r="U17" s="97"/>
      <c r="V17" s="97"/>
    </row>
    <row r="18" spans="1:22" x14ac:dyDescent="0.2">
      <c r="A18" s="96">
        <v>41579</v>
      </c>
      <c r="B18" s="95">
        <v>4.86381</v>
      </c>
      <c r="C18" s="95">
        <f t="shared" si="0"/>
        <v>0.68893999999999966</v>
      </c>
      <c r="D18" s="95">
        <v>5.5527499999999996</v>
      </c>
      <c r="E18" s="11"/>
      <c r="F18" s="11"/>
      <c r="G18" s="95"/>
      <c r="H18" s="95">
        <v>45.858899999999998</v>
      </c>
      <c r="I18" s="95">
        <v>49.177261000000001</v>
      </c>
      <c r="J18" s="95">
        <v>42.832993999999999</v>
      </c>
      <c r="K18" s="95"/>
      <c r="L18" s="11"/>
      <c r="M18" s="11"/>
      <c r="N18" s="11"/>
      <c r="O18" s="91">
        <v>0.46666666666666601</v>
      </c>
      <c r="T18" s="97"/>
      <c r="U18" s="97"/>
      <c r="V18" s="97"/>
    </row>
    <row r="19" spans="1:22" x14ac:dyDescent="0.2">
      <c r="A19" s="96">
        <v>41609</v>
      </c>
      <c r="B19" s="95">
        <v>5.1630599999999998</v>
      </c>
      <c r="C19" s="95">
        <f t="shared" si="0"/>
        <v>3.4859300000000015</v>
      </c>
      <c r="D19" s="95">
        <v>8.6489900000000013</v>
      </c>
      <c r="E19" s="11"/>
      <c r="F19" s="11"/>
      <c r="G19" s="95"/>
      <c r="H19" s="95">
        <v>75.466099999999997</v>
      </c>
      <c r="I19" s="95">
        <v>86.493323000000004</v>
      </c>
      <c r="J19" s="95">
        <v>65.563928000000004</v>
      </c>
      <c r="K19" s="95"/>
      <c r="L19" s="11"/>
      <c r="M19" s="11"/>
      <c r="N19" s="11"/>
      <c r="O19" s="91">
        <v>0.473118279569892</v>
      </c>
      <c r="T19" s="97"/>
      <c r="U19" s="97"/>
      <c r="V19" s="97"/>
    </row>
    <row r="20" spans="1:22" x14ac:dyDescent="0.2">
      <c r="A20" s="96">
        <v>41640</v>
      </c>
      <c r="B20" s="95">
        <v>5.5647199999999994</v>
      </c>
      <c r="C20" s="95">
        <f t="shared" si="0"/>
        <v>6.5901499999999995</v>
      </c>
      <c r="D20" s="95">
        <v>12.154869999999999</v>
      </c>
      <c r="E20" s="11"/>
      <c r="F20" s="11"/>
      <c r="G20" s="95"/>
      <c r="H20" s="95">
        <v>113.077</v>
      </c>
      <c r="I20" s="95">
        <v>132.824646</v>
      </c>
      <c r="J20" s="95">
        <v>93.750158999999996</v>
      </c>
      <c r="K20" s="95"/>
      <c r="L20" s="11"/>
      <c r="M20" s="11"/>
      <c r="N20" s="11"/>
      <c r="O20" s="91">
        <v>0.494623655913978</v>
      </c>
      <c r="T20" s="97"/>
      <c r="U20" s="97"/>
      <c r="V20" s="97"/>
    </row>
    <row r="21" spans="1:22" x14ac:dyDescent="0.2">
      <c r="A21" s="96">
        <v>41671</v>
      </c>
      <c r="B21" s="95">
        <v>5.5538583333333333</v>
      </c>
      <c r="C21" s="95">
        <f t="shared" si="0"/>
        <v>5.4729499999999982</v>
      </c>
      <c r="D21" s="95">
        <v>11.026808333333332</v>
      </c>
      <c r="E21" s="11"/>
      <c r="F21" s="11"/>
      <c r="G21" s="95"/>
      <c r="H21" s="95">
        <v>87.791799999999995</v>
      </c>
      <c r="I21" s="95">
        <v>93.988343</v>
      </c>
      <c r="J21" s="95">
        <v>82.160084999999995</v>
      </c>
      <c r="K21" s="95"/>
      <c r="L21" s="11"/>
      <c r="M21" s="11"/>
      <c r="N21" s="11"/>
      <c r="O21" s="91">
        <v>0.476190476190476</v>
      </c>
      <c r="T21" s="97"/>
      <c r="U21" s="97"/>
      <c r="V21" s="97"/>
    </row>
    <row r="22" spans="1:22" x14ac:dyDescent="0.2">
      <c r="A22" s="96">
        <v>41699</v>
      </c>
      <c r="B22" s="95">
        <v>5.3477083333333342</v>
      </c>
      <c r="C22" s="95">
        <f t="shared" si="0"/>
        <v>1.2169500000000006</v>
      </c>
      <c r="D22" s="95">
        <v>6.5646583333333348</v>
      </c>
      <c r="E22" s="11"/>
      <c r="F22" s="11"/>
      <c r="G22" s="95"/>
      <c r="H22" s="95">
        <v>50.866799999999998</v>
      </c>
      <c r="I22" s="95">
        <v>56.255356999999997</v>
      </c>
      <c r="J22" s="95">
        <v>46.429141999999999</v>
      </c>
      <c r="K22" s="95"/>
      <c r="L22" s="11"/>
      <c r="M22" s="11"/>
      <c r="N22" s="11"/>
      <c r="O22" s="91">
        <v>0.45161290322580599</v>
      </c>
      <c r="T22" s="97"/>
      <c r="U22" s="97"/>
      <c r="V22" s="97"/>
    </row>
    <row r="23" spans="1:22" x14ac:dyDescent="0.2">
      <c r="A23" s="96">
        <v>41730</v>
      </c>
      <c r="B23" s="95">
        <v>5.0916833333333331</v>
      </c>
      <c r="C23" s="95">
        <f t="shared" si="0"/>
        <v>0.38038000000000061</v>
      </c>
      <c r="D23" s="95">
        <v>5.4720633333333337</v>
      </c>
      <c r="E23" s="11"/>
      <c r="F23" s="11"/>
      <c r="G23" s="95"/>
      <c r="H23" s="95">
        <v>44.304400000000001</v>
      </c>
      <c r="I23" s="95">
        <v>48.725000000000001</v>
      </c>
      <c r="J23" s="95">
        <v>40.077717</v>
      </c>
      <c r="K23" s="95"/>
      <c r="L23" s="11"/>
      <c r="M23" s="11"/>
      <c r="N23" s="11"/>
      <c r="O23" s="91">
        <v>0.48888888888888798</v>
      </c>
      <c r="T23" s="97"/>
      <c r="U23" s="97"/>
      <c r="V23" s="97"/>
    </row>
    <row r="24" spans="1:22" x14ac:dyDescent="0.2">
      <c r="A24" s="96">
        <v>41760</v>
      </c>
      <c r="B24" s="95">
        <v>5.2650266666666674</v>
      </c>
      <c r="C24" s="95">
        <f t="shared" si="0"/>
        <v>0.39766999999999886</v>
      </c>
      <c r="D24" s="95">
        <v>5.6626966666666663</v>
      </c>
      <c r="E24" s="11"/>
      <c r="F24" s="11"/>
      <c r="G24" s="95"/>
      <c r="H24" s="95">
        <v>44.655700000000003</v>
      </c>
      <c r="I24" s="95">
        <v>49.848295</v>
      </c>
      <c r="J24" s="95">
        <v>39.994948000000001</v>
      </c>
      <c r="K24" s="95"/>
      <c r="L24" s="11"/>
      <c r="M24" s="11"/>
      <c r="N24" s="11"/>
      <c r="O24" s="91">
        <v>0.473118279569892</v>
      </c>
      <c r="T24" s="97"/>
      <c r="U24" s="97"/>
      <c r="V24" s="97"/>
    </row>
    <row r="25" spans="1:22" x14ac:dyDescent="0.2">
      <c r="A25" s="96">
        <v>41791</v>
      </c>
      <c r="B25" s="95">
        <v>5.3461566666666673</v>
      </c>
      <c r="C25" s="95">
        <f t="shared" si="0"/>
        <v>0.4016599999999988</v>
      </c>
      <c r="D25" s="95">
        <v>5.7478166666666661</v>
      </c>
      <c r="E25" s="11"/>
      <c r="F25" s="11"/>
      <c r="G25" s="95"/>
      <c r="H25" s="95">
        <v>50.590499999999999</v>
      </c>
      <c r="I25" s="95">
        <v>62.134076999999998</v>
      </c>
      <c r="J25" s="95">
        <v>40.488670999999997</v>
      </c>
      <c r="K25" s="95"/>
      <c r="L25" s="11"/>
      <c r="M25" s="11"/>
      <c r="N25" s="11"/>
      <c r="O25" s="91">
        <v>0.46666666666666601</v>
      </c>
      <c r="T25" s="97"/>
      <c r="U25" s="97"/>
      <c r="V25" s="97"/>
    </row>
    <row r="26" spans="1:22" x14ac:dyDescent="0.2">
      <c r="A26" s="96">
        <v>41821</v>
      </c>
      <c r="B26" s="95">
        <v>5.4700683333333338</v>
      </c>
      <c r="C26" s="95">
        <f t="shared" si="0"/>
        <v>0.41230000000000011</v>
      </c>
      <c r="D26" s="95">
        <v>5.8823683333333339</v>
      </c>
      <c r="E26" s="11"/>
      <c r="F26" s="11"/>
      <c r="G26" s="95"/>
      <c r="H26" s="95">
        <v>63.930500000000002</v>
      </c>
      <c r="I26" s="95">
        <v>84.199864000000005</v>
      </c>
      <c r="J26" s="95">
        <v>44.090319000000001</v>
      </c>
      <c r="K26" s="95"/>
      <c r="L26" s="11"/>
      <c r="M26" s="11"/>
      <c r="N26" s="11"/>
      <c r="O26" s="91">
        <v>0.494623655913978</v>
      </c>
      <c r="T26" s="97"/>
      <c r="U26" s="97"/>
      <c r="V26" s="97"/>
    </row>
    <row r="27" spans="1:22" x14ac:dyDescent="0.2">
      <c r="A27" s="96">
        <v>41852</v>
      </c>
      <c r="B27" s="95">
        <v>5.4827033333333342</v>
      </c>
      <c r="C27" s="95">
        <f t="shared" si="0"/>
        <v>0.42160999999999937</v>
      </c>
      <c r="D27" s="95">
        <v>5.9043133333333335</v>
      </c>
      <c r="E27" s="11"/>
      <c r="F27" s="11"/>
      <c r="G27" s="95"/>
      <c r="H27" s="95">
        <v>52.0717</v>
      </c>
      <c r="I27" s="95">
        <v>62.817351000000002</v>
      </c>
      <c r="J27" s="95">
        <v>43.223430999999998</v>
      </c>
      <c r="K27" s="95"/>
      <c r="L27" s="11"/>
      <c r="M27" s="11"/>
      <c r="N27" s="11"/>
      <c r="O27" s="91">
        <v>0.45161290322580599</v>
      </c>
      <c r="T27" s="97"/>
      <c r="U27" s="97"/>
      <c r="V27" s="97"/>
    </row>
    <row r="28" spans="1:22" x14ac:dyDescent="0.2">
      <c r="A28" s="96">
        <v>41883</v>
      </c>
      <c r="B28" s="95">
        <v>5.3188207333333342</v>
      </c>
      <c r="C28" s="95">
        <f t="shared" si="0"/>
        <v>0.41629000000000005</v>
      </c>
      <c r="D28" s="95">
        <v>5.7351107333333342</v>
      </c>
      <c r="E28" s="11"/>
      <c r="F28" s="11"/>
      <c r="G28" s="95"/>
      <c r="H28" s="95">
        <v>46.122199999999999</v>
      </c>
      <c r="I28" s="95">
        <v>49.861477000000001</v>
      </c>
      <c r="J28" s="95">
        <v>42.458288000000003</v>
      </c>
      <c r="K28" s="95"/>
      <c r="L28" s="11"/>
      <c r="M28" s="11"/>
      <c r="N28" s="11"/>
      <c r="O28" s="91">
        <v>0.48888888888888798</v>
      </c>
      <c r="T28" s="97"/>
      <c r="U28" s="97"/>
      <c r="V28" s="97"/>
    </row>
    <row r="29" spans="1:22" x14ac:dyDescent="0.2">
      <c r="A29" s="96">
        <v>41913</v>
      </c>
      <c r="B29" s="95">
        <v>5.1318759333333341</v>
      </c>
      <c r="C29" s="95">
        <f t="shared" si="0"/>
        <v>0.41629000000000005</v>
      </c>
      <c r="D29" s="95">
        <v>5.5481659333333342</v>
      </c>
      <c r="E29" s="11"/>
      <c r="F29" s="11"/>
      <c r="G29" s="95"/>
      <c r="H29" s="95">
        <v>44.9422</v>
      </c>
      <c r="I29" s="95">
        <v>48.465679000000002</v>
      </c>
      <c r="J29" s="95">
        <v>41.446807999999997</v>
      </c>
      <c r="K29" s="95"/>
      <c r="L29" s="11"/>
      <c r="M29" s="11"/>
      <c r="N29" s="11"/>
      <c r="O29" s="91">
        <v>0.494623655913978</v>
      </c>
      <c r="T29" s="97"/>
      <c r="U29" s="97"/>
      <c r="V29" s="97"/>
    </row>
    <row r="30" spans="1:22" x14ac:dyDescent="0.2">
      <c r="A30" s="96">
        <v>41944</v>
      </c>
      <c r="B30" s="95">
        <v>5.3813218666666671</v>
      </c>
      <c r="C30" s="95">
        <f t="shared" si="0"/>
        <v>0.5918499999999991</v>
      </c>
      <c r="D30" s="95">
        <v>5.9731718666666662</v>
      </c>
      <c r="E30" s="11"/>
      <c r="F30" s="11"/>
      <c r="G30" s="95"/>
      <c r="H30" s="95">
        <v>49.411799999999999</v>
      </c>
      <c r="I30" s="95">
        <v>53.210374999999999</v>
      </c>
      <c r="J30" s="95">
        <v>46.171824999999998</v>
      </c>
      <c r="K30" s="95"/>
      <c r="L30" s="11"/>
      <c r="M30" s="11"/>
      <c r="N30" s="11"/>
      <c r="O30" s="91">
        <v>0.44444444444444398</v>
      </c>
      <c r="T30" s="97"/>
      <c r="U30" s="97"/>
      <c r="V30" s="97"/>
    </row>
    <row r="31" spans="1:22" x14ac:dyDescent="0.2">
      <c r="A31" s="96">
        <v>41974</v>
      </c>
      <c r="B31" s="95">
        <v>5.6814762666666665</v>
      </c>
      <c r="C31" s="95">
        <f t="shared" si="0"/>
        <v>2.99383</v>
      </c>
      <c r="D31" s="95">
        <v>8.6753062666666665</v>
      </c>
      <c r="E31" s="11"/>
      <c r="F31" s="11"/>
      <c r="G31" s="95"/>
      <c r="H31" s="95">
        <v>77.679000000000002</v>
      </c>
      <c r="I31" s="95">
        <v>89.551141000000001</v>
      </c>
      <c r="J31" s="95">
        <v>66.058031</v>
      </c>
      <c r="K31" s="95"/>
      <c r="L31" s="11"/>
      <c r="M31" s="11"/>
      <c r="N31" s="11"/>
      <c r="O31" s="91">
        <v>0.494623655913978</v>
      </c>
      <c r="T31" s="97"/>
      <c r="U31" s="97"/>
      <c r="V31" s="97"/>
    </row>
    <row r="32" spans="1:22" x14ac:dyDescent="0.2">
      <c r="A32" s="96">
        <v>42005</v>
      </c>
      <c r="B32" s="95">
        <v>6.082639733333334</v>
      </c>
      <c r="C32" s="95">
        <f t="shared" si="0"/>
        <v>5.6591500000000003</v>
      </c>
      <c r="D32" s="95">
        <v>11.741789733333334</v>
      </c>
      <c r="E32" s="11"/>
      <c r="F32" s="11"/>
      <c r="G32" s="95"/>
      <c r="H32" s="95">
        <v>111.63160000000001</v>
      </c>
      <c r="I32" s="95">
        <v>133.92045400000001</v>
      </c>
      <c r="J32" s="95">
        <v>91.616810999999998</v>
      </c>
      <c r="K32" s="95"/>
      <c r="L32" s="11"/>
      <c r="M32" s="11"/>
      <c r="N32" s="11"/>
      <c r="O32" s="91">
        <v>0.473118279569892</v>
      </c>
      <c r="T32" s="97"/>
      <c r="U32" s="97"/>
      <c r="V32" s="97"/>
    </row>
    <row r="33" spans="1:22" x14ac:dyDescent="0.2">
      <c r="A33" s="96">
        <v>42036</v>
      </c>
      <c r="B33" s="95">
        <v>6.0671408000000007</v>
      </c>
      <c r="C33" s="95">
        <f t="shared" si="0"/>
        <v>4.7002200000000034</v>
      </c>
      <c r="D33" s="95">
        <v>10.767360800000004</v>
      </c>
      <c r="E33" s="11"/>
      <c r="F33" s="11"/>
      <c r="G33" s="95"/>
      <c r="H33" s="95">
        <v>87.358099999999993</v>
      </c>
      <c r="I33" s="95">
        <v>94.310968000000003</v>
      </c>
      <c r="J33" s="95">
        <v>81.038550999999998</v>
      </c>
      <c r="K33" s="95"/>
      <c r="L33" s="11"/>
      <c r="M33" s="11"/>
      <c r="N33" s="11"/>
      <c r="O33" s="91">
        <v>0.476190476190476</v>
      </c>
      <c r="T33" s="97"/>
      <c r="U33" s="97"/>
      <c r="V33" s="97"/>
    </row>
    <row r="34" spans="1:22" x14ac:dyDescent="0.2">
      <c r="A34" s="96">
        <v>42064</v>
      </c>
      <c r="B34" s="95">
        <v>5.7997753333333346</v>
      </c>
      <c r="C34" s="95">
        <f t="shared" si="0"/>
        <v>1.0453799999999998</v>
      </c>
      <c r="D34" s="95">
        <v>6.8451553333333344</v>
      </c>
      <c r="E34" s="11"/>
      <c r="F34" s="11"/>
      <c r="G34" s="95"/>
      <c r="H34" s="95">
        <v>54.595300000000002</v>
      </c>
      <c r="I34" s="95">
        <v>60.231732000000001</v>
      </c>
      <c r="J34" s="95">
        <v>49.536836000000001</v>
      </c>
      <c r="K34" s="95"/>
      <c r="L34" s="11"/>
      <c r="M34" s="11"/>
      <c r="N34" s="11"/>
      <c r="O34" s="91">
        <v>0.473118279569892</v>
      </c>
      <c r="T34" s="97"/>
      <c r="U34" s="97"/>
      <c r="V34" s="97"/>
    </row>
    <row r="35" spans="1:22" x14ac:dyDescent="0.2">
      <c r="A35" s="96">
        <v>42095</v>
      </c>
      <c r="B35" s="95">
        <v>5.4687294666666668</v>
      </c>
      <c r="C35" s="95">
        <f t="shared" si="0"/>
        <v>0.36974000000000018</v>
      </c>
      <c r="D35" s="95">
        <v>5.838469466666667</v>
      </c>
      <c r="E35" s="11"/>
      <c r="F35" s="11"/>
      <c r="G35" s="95"/>
      <c r="H35" s="95">
        <v>48.165900000000001</v>
      </c>
      <c r="I35" s="95">
        <v>53.310454</v>
      </c>
      <c r="J35" s="95">
        <v>43.244728000000002</v>
      </c>
      <c r="K35" s="95"/>
      <c r="L35" s="11"/>
      <c r="M35" s="11"/>
      <c r="N35" s="11"/>
      <c r="O35" s="91">
        <v>0.48888888888888798</v>
      </c>
      <c r="T35" s="97"/>
      <c r="U35" s="97"/>
      <c r="V35" s="97"/>
    </row>
    <row r="36" spans="1:22" x14ac:dyDescent="0.2">
      <c r="A36" s="96">
        <v>42125</v>
      </c>
      <c r="B36" s="95">
        <v>5.7034124000000004</v>
      </c>
      <c r="C36" s="95">
        <f t="shared" si="0"/>
        <v>0.38570000000000082</v>
      </c>
      <c r="D36" s="95">
        <v>6.0891124000000012</v>
      </c>
      <c r="E36" s="11"/>
      <c r="F36" s="11"/>
      <c r="G36" s="95"/>
      <c r="H36" s="95">
        <v>48.728999999999999</v>
      </c>
      <c r="I36" s="95">
        <v>55.210059000000001</v>
      </c>
      <c r="J36" s="95">
        <v>43.392181000000001</v>
      </c>
      <c r="K36" s="95"/>
      <c r="L36" s="11"/>
      <c r="M36" s="11"/>
      <c r="N36" s="11"/>
      <c r="O36" s="91">
        <v>0.45161290322580599</v>
      </c>
      <c r="T36" s="97"/>
      <c r="U36" s="97"/>
      <c r="V36" s="97"/>
    </row>
    <row r="37" spans="1:22" x14ac:dyDescent="0.2">
      <c r="A37" s="96">
        <v>42156</v>
      </c>
      <c r="B37" s="95">
        <v>5.8059110666666669</v>
      </c>
      <c r="C37" s="95">
        <f t="shared" si="0"/>
        <v>0.38968999999999898</v>
      </c>
      <c r="D37" s="95">
        <v>6.1956010666666659</v>
      </c>
      <c r="E37" s="11"/>
      <c r="F37" s="11"/>
      <c r="G37" s="95"/>
      <c r="H37" s="95">
        <v>55.659199999999998</v>
      </c>
      <c r="I37" s="95">
        <v>67.868892000000002</v>
      </c>
      <c r="J37" s="95">
        <v>43.980434000000002</v>
      </c>
      <c r="K37" s="95"/>
      <c r="L37" s="11"/>
      <c r="M37" s="11"/>
      <c r="N37" s="11"/>
      <c r="O37" s="91">
        <v>0.48888888888888798</v>
      </c>
      <c r="T37" s="97"/>
      <c r="U37" s="97"/>
      <c r="V37" s="97"/>
    </row>
    <row r="38" spans="1:22" x14ac:dyDescent="0.2">
      <c r="A38" s="96">
        <v>42186</v>
      </c>
      <c r="B38" s="95">
        <v>5.961680666666668</v>
      </c>
      <c r="C38" s="95">
        <f t="shared" si="0"/>
        <v>0.40032999999999852</v>
      </c>
      <c r="D38" s="95">
        <v>6.3620106666666665</v>
      </c>
      <c r="E38" s="11"/>
      <c r="F38" s="11"/>
      <c r="G38" s="95"/>
      <c r="H38" s="95">
        <v>65.433400000000006</v>
      </c>
      <c r="I38" s="95">
        <v>83.619401999999994</v>
      </c>
      <c r="J38" s="95">
        <v>47.634441000000002</v>
      </c>
      <c r="K38" s="95"/>
      <c r="L38" s="11"/>
      <c r="M38" s="11"/>
      <c r="N38" s="11"/>
      <c r="O38" s="91">
        <v>0.494623655913978</v>
      </c>
      <c r="T38" s="97"/>
      <c r="U38" s="97"/>
      <c r="V38" s="97"/>
    </row>
    <row r="39" spans="1:22" x14ac:dyDescent="0.2">
      <c r="A39" s="96">
        <v>42217</v>
      </c>
      <c r="B39" s="95">
        <v>5.9716202000000012</v>
      </c>
      <c r="C39" s="95">
        <f t="shared" si="0"/>
        <v>0.40964000000000134</v>
      </c>
      <c r="D39" s="95">
        <v>6.3812602000000025</v>
      </c>
      <c r="E39" s="11"/>
      <c r="F39" s="11"/>
      <c r="G39" s="95"/>
      <c r="H39" s="95">
        <v>54.9773</v>
      </c>
      <c r="I39" s="95">
        <v>65.360714000000002</v>
      </c>
      <c r="J39" s="95">
        <v>46.425122000000002</v>
      </c>
      <c r="K39" s="95"/>
      <c r="L39" s="11"/>
      <c r="M39" s="11"/>
      <c r="N39" s="11"/>
      <c r="O39" s="91">
        <v>0.45161290322580599</v>
      </c>
      <c r="T39" s="97"/>
      <c r="U39" s="97"/>
      <c r="V39" s="97"/>
    </row>
    <row r="40" spans="1:22" x14ac:dyDescent="0.2">
      <c r="A40" s="96">
        <v>42248</v>
      </c>
      <c r="B40" s="95">
        <v>5.7797278000000007</v>
      </c>
      <c r="C40" s="95">
        <f t="shared" si="0"/>
        <v>0.40432000000000023</v>
      </c>
      <c r="D40" s="95">
        <v>6.184047800000001</v>
      </c>
      <c r="E40" s="11"/>
      <c r="F40" s="11"/>
      <c r="G40" s="95"/>
      <c r="H40" s="95">
        <v>49.525599999999997</v>
      </c>
      <c r="I40" s="95">
        <v>53.465369000000003</v>
      </c>
      <c r="J40" s="95">
        <v>45.671439999999997</v>
      </c>
      <c r="K40" s="95"/>
      <c r="L40" s="11"/>
      <c r="M40" s="11"/>
      <c r="N40" s="11"/>
      <c r="O40" s="91">
        <v>0.48888888888888798</v>
      </c>
      <c r="T40" s="97"/>
      <c r="U40" s="97"/>
      <c r="V40" s="97"/>
    </row>
    <row r="41" spans="1:22" x14ac:dyDescent="0.2">
      <c r="A41" s="96">
        <v>42278</v>
      </c>
      <c r="B41" s="95">
        <v>5.5217521333333339</v>
      </c>
      <c r="C41" s="95">
        <f t="shared" si="0"/>
        <v>0.40432000000000023</v>
      </c>
      <c r="D41" s="95">
        <v>5.9260721333333342</v>
      </c>
      <c r="E41" s="11"/>
      <c r="F41" s="11"/>
      <c r="G41" s="95"/>
      <c r="H41" s="95">
        <v>47.8249</v>
      </c>
      <c r="I41" s="95">
        <v>51.567158999999997</v>
      </c>
      <c r="J41" s="95">
        <v>44.260407999999998</v>
      </c>
      <c r="K41" s="95"/>
      <c r="L41" s="11"/>
      <c r="M41" s="11"/>
      <c r="N41" s="11"/>
      <c r="O41" s="91">
        <v>0.473118279569892</v>
      </c>
      <c r="T41" s="97"/>
      <c r="U41" s="97"/>
      <c r="V41" s="97"/>
    </row>
    <row r="42" spans="1:22" x14ac:dyDescent="0.2">
      <c r="A42" s="96">
        <v>42309</v>
      </c>
      <c r="B42" s="95">
        <v>5.8232986000000002</v>
      </c>
      <c r="C42" s="95">
        <f t="shared" si="0"/>
        <v>0.56259000000000015</v>
      </c>
      <c r="D42" s="95">
        <v>6.3858886000000004</v>
      </c>
      <c r="E42" s="11"/>
      <c r="F42" s="11"/>
      <c r="G42" s="95"/>
      <c r="H42" s="95">
        <v>53.405299999999997</v>
      </c>
      <c r="I42" s="95">
        <v>57.877409999999998</v>
      </c>
      <c r="J42" s="95">
        <v>49.367187000000001</v>
      </c>
      <c r="K42" s="95"/>
      <c r="L42" s="11"/>
      <c r="M42" s="11"/>
      <c r="N42" s="11"/>
      <c r="O42" s="91">
        <v>0.46666666666666601</v>
      </c>
      <c r="T42" s="97"/>
      <c r="U42" s="97"/>
      <c r="V42" s="97"/>
    </row>
    <row r="43" spans="1:22" x14ac:dyDescent="0.2">
      <c r="A43" s="96">
        <v>42339</v>
      </c>
      <c r="B43" s="95">
        <v>6.1602319333333346</v>
      </c>
      <c r="C43" s="95">
        <f t="shared" si="0"/>
        <v>2.8488600000000011</v>
      </c>
      <c r="D43" s="95">
        <v>9.0090919333333357</v>
      </c>
      <c r="E43" s="11"/>
      <c r="F43" s="11"/>
      <c r="G43" s="95"/>
      <c r="H43" s="95">
        <v>79.710800000000006</v>
      </c>
      <c r="I43" s="95">
        <v>90.854347000000004</v>
      </c>
      <c r="J43" s="95">
        <v>68.804919999999996</v>
      </c>
      <c r="K43" s="95"/>
      <c r="L43" s="11"/>
      <c r="M43" s="11"/>
      <c r="N43" s="11"/>
      <c r="O43" s="91">
        <v>0.494623655913978</v>
      </c>
      <c r="T43" s="97"/>
      <c r="U43" s="97"/>
      <c r="V43" s="97"/>
    </row>
    <row r="44" spans="1:22" x14ac:dyDescent="0.2">
      <c r="A44" s="96">
        <v>42370</v>
      </c>
      <c r="B44" s="95">
        <v>6.4253297500000004</v>
      </c>
      <c r="C44" s="95">
        <f t="shared" si="0"/>
        <v>5.3851699999999996</v>
      </c>
      <c r="D44" s="95">
        <v>11.81049975</v>
      </c>
      <c r="E44" s="11"/>
      <c r="F44" s="11"/>
      <c r="G44" s="95"/>
      <c r="H44" s="95">
        <v>112.75960000000001</v>
      </c>
      <c r="I44" s="95">
        <v>137.07514800000001</v>
      </c>
      <c r="J44" s="95">
        <v>92.734802999999999</v>
      </c>
      <c r="K44" s="95"/>
      <c r="L44" s="11"/>
      <c r="M44" s="11"/>
      <c r="N44" s="11"/>
      <c r="O44" s="91">
        <v>0.45161290322580599</v>
      </c>
      <c r="T44" s="97"/>
      <c r="U44" s="97"/>
      <c r="V44" s="97"/>
    </row>
    <row r="45" spans="1:22" x14ac:dyDescent="0.2">
      <c r="A45" s="96">
        <v>42401</v>
      </c>
      <c r="B45" s="95">
        <v>6.4147252166666684</v>
      </c>
      <c r="C45" s="95">
        <f t="shared" si="0"/>
        <v>4.4714600000000013</v>
      </c>
      <c r="D45" s="95">
        <v>10.88618521666667</v>
      </c>
      <c r="E45" s="11"/>
      <c r="F45" s="11"/>
      <c r="G45" s="95"/>
      <c r="H45" s="95">
        <v>88.844999999999999</v>
      </c>
      <c r="I45" s="95">
        <v>96.484016999999994</v>
      </c>
      <c r="J45" s="95">
        <v>81.717832999999999</v>
      </c>
      <c r="K45" s="95"/>
      <c r="L45" s="11"/>
      <c r="M45" s="11"/>
      <c r="N45" s="11"/>
      <c r="O45" s="91">
        <v>0.48275862068965503</v>
      </c>
      <c r="T45" s="97"/>
      <c r="U45" s="97"/>
      <c r="V45" s="97"/>
    </row>
    <row r="46" spans="1:22" x14ac:dyDescent="0.2">
      <c r="A46" s="96">
        <v>42430</v>
      </c>
      <c r="B46" s="95">
        <v>6.1032192666666676</v>
      </c>
      <c r="C46" s="95">
        <f t="shared" si="0"/>
        <v>0.99350999999999967</v>
      </c>
      <c r="D46" s="95">
        <v>7.0967292666666673</v>
      </c>
      <c r="E46" s="11"/>
      <c r="F46" s="11"/>
      <c r="G46" s="95"/>
      <c r="H46" s="95">
        <v>56.568899999999999</v>
      </c>
      <c r="I46" s="95">
        <v>61.958233</v>
      </c>
      <c r="J46" s="95">
        <v>51.293377</v>
      </c>
      <c r="K46" s="95"/>
      <c r="L46" s="11"/>
      <c r="M46" s="11"/>
      <c r="N46" s="11"/>
      <c r="O46" s="91">
        <v>0.494623655913978</v>
      </c>
      <c r="T46" s="97"/>
      <c r="U46" s="97"/>
      <c r="V46" s="97"/>
    </row>
    <row r="47" spans="1:22" x14ac:dyDescent="0.2">
      <c r="A47" s="96">
        <v>42461</v>
      </c>
      <c r="B47" s="95">
        <v>5.7465287833333329</v>
      </c>
      <c r="C47" s="95">
        <f t="shared" si="0"/>
        <v>0.35111999999999899</v>
      </c>
      <c r="D47" s="95">
        <v>6.0976487833333319</v>
      </c>
      <c r="E47" s="11"/>
      <c r="F47" s="11"/>
      <c r="G47" s="95"/>
      <c r="H47" s="95">
        <v>50.344000000000001</v>
      </c>
      <c r="I47" s="95">
        <v>56.09619</v>
      </c>
      <c r="J47" s="95">
        <v>45.312030999999998</v>
      </c>
      <c r="K47" s="95"/>
      <c r="L47" s="11"/>
      <c r="M47" s="11"/>
      <c r="N47" s="11"/>
      <c r="O47" s="91">
        <v>0.46666666666666601</v>
      </c>
      <c r="T47" s="97"/>
      <c r="U47" s="97"/>
      <c r="V47" s="97"/>
    </row>
    <row r="48" spans="1:22" x14ac:dyDescent="0.2">
      <c r="A48" s="96">
        <v>42491</v>
      </c>
      <c r="B48" s="95">
        <v>6.0364798666666672</v>
      </c>
      <c r="C48" s="95">
        <f t="shared" si="0"/>
        <v>0.36574999999999935</v>
      </c>
      <c r="D48" s="95">
        <v>6.4022298666666666</v>
      </c>
      <c r="E48" s="11"/>
      <c r="F48" s="11"/>
      <c r="G48" s="95"/>
      <c r="H48" s="95">
        <v>55.908700000000003</v>
      </c>
      <c r="I48" s="95">
        <v>67.175737999999996</v>
      </c>
      <c r="J48" s="95">
        <v>45.791122000000001</v>
      </c>
      <c r="K48" s="95"/>
      <c r="L48" s="11"/>
      <c r="M48" s="11"/>
      <c r="N48" s="11"/>
      <c r="O48" s="91">
        <v>0.473118279569892</v>
      </c>
      <c r="T48" s="97"/>
      <c r="U48" s="97"/>
      <c r="V48" s="97"/>
    </row>
    <row r="49" spans="1:22" x14ac:dyDescent="0.2">
      <c r="A49" s="96">
        <v>42522</v>
      </c>
      <c r="B49" s="95">
        <v>6.1583389000000004</v>
      </c>
      <c r="C49" s="95">
        <f t="shared" si="0"/>
        <v>0.36973999999999929</v>
      </c>
      <c r="D49" s="95">
        <v>6.5280788999999997</v>
      </c>
      <c r="E49" s="11"/>
      <c r="F49" s="11"/>
      <c r="G49" s="95"/>
      <c r="H49" s="95">
        <v>60.145400000000002</v>
      </c>
      <c r="I49" s="95">
        <v>73.901420000000002</v>
      </c>
      <c r="J49" s="95">
        <v>46.990163000000003</v>
      </c>
      <c r="K49" s="95"/>
      <c r="L49" s="11"/>
      <c r="M49" s="11"/>
      <c r="N49" s="11"/>
      <c r="O49" s="91">
        <v>0.48888888888888798</v>
      </c>
      <c r="T49" s="97"/>
      <c r="U49" s="97"/>
      <c r="V49" s="97"/>
    </row>
    <row r="50" spans="1:22" x14ac:dyDescent="0.2">
      <c r="A50" s="96">
        <v>42552</v>
      </c>
      <c r="B50" s="95">
        <v>6.3425682833333354</v>
      </c>
      <c r="C50" s="95">
        <f t="shared" si="0"/>
        <v>0.37905000000000033</v>
      </c>
      <c r="D50" s="95">
        <v>6.7216182833333358</v>
      </c>
      <c r="E50" s="11"/>
      <c r="F50" s="11"/>
      <c r="G50" s="95"/>
      <c r="H50" s="95">
        <v>69.320800000000006</v>
      </c>
      <c r="I50" s="95">
        <v>92.180177999999998</v>
      </c>
      <c r="J50" s="95">
        <v>50.493626999999996</v>
      </c>
      <c r="K50" s="95"/>
      <c r="L50" s="11"/>
      <c r="M50" s="11"/>
      <c r="N50" s="11"/>
      <c r="O50" s="91">
        <v>0.45161290322580599</v>
      </c>
      <c r="T50" s="97"/>
      <c r="U50" s="97"/>
      <c r="V50" s="97"/>
    </row>
    <row r="51" spans="1:22" x14ac:dyDescent="0.2">
      <c r="A51" s="96">
        <v>42583</v>
      </c>
      <c r="B51" s="95">
        <v>6.3492537500000008</v>
      </c>
      <c r="C51" s="95">
        <f t="shared" si="0"/>
        <v>0.38835999999999959</v>
      </c>
      <c r="D51" s="95">
        <v>6.7376137500000004</v>
      </c>
      <c r="E51" s="11"/>
      <c r="F51" s="11"/>
      <c r="G51" s="95"/>
      <c r="H51" s="95">
        <v>58.853499999999997</v>
      </c>
      <c r="I51" s="95">
        <v>68.677554000000001</v>
      </c>
      <c r="J51" s="95">
        <v>49.240344999999998</v>
      </c>
      <c r="K51" s="95"/>
      <c r="L51" s="11"/>
      <c r="M51" s="11"/>
      <c r="N51" s="11"/>
      <c r="O51" s="91">
        <v>0.494623655913978</v>
      </c>
      <c r="T51" s="97"/>
      <c r="U51" s="97"/>
      <c r="V51" s="97"/>
    </row>
    <row r="52" spans="1:22" x14ac:dyDescent="0.2">
      <c r="A52" s="96">
        <v>42614</v>
      </c>
      <c r="B52" s="95">
        <v>6.1023326000000013</v>
      </c>
      <c r="C52" s="95">
        <f t="shared" si="0"/>
        <v>0.38304000000000027</v>
      </c>
      <c r="D52" s="95">
        <v>6.4853726000000016</v>
      </c>
      <c r="E52" s="11"/>
      <c r="F52" s="11"/>
      <c r="G52" s="95"/>
      <c r="H52" s="95">
        <v>52.034700000000001</v>
      </c>
      <c r="I52" s="95">
        <v>56.024487999999998</v>
      </c>
      <c r="J52" s="95">
        <v>48.132933999999999</v>
      </c>
      <c r="K52" s="95"/>
      <c r="L52" s="11"/>
      <c r="M52" s="11"/>
      <c r="N52" s="11"/>
      <c r="O52" s="91">
        <v>0.48888888888888798</v>
      </c>
      <c r="T52" s="97"/>
      <c r="U52" s="97"/>
      <c r="V52" s="97"/>
    </row>
    <row r="53" spans="1:22" x14ac:dyDescent="0.2">
      <c r="A53" s="96">
        <v>42644</v>
      </c>
      <c r="B53" s="95">
        <v>5.778887683333334</v>
      </c>
      <c r="C53" s="95">
        <f t="shared" si="0"/>
        <v>0.38436999999999966</v>
      </c>
      <c r="D53" s="95">
        <v>6.1632576833333337</v>
      </c>
      <c r="E53" s="11"/>
      <c r="F53" s="11"/>
      <c r="G53" s="95"/>
      <c r="H53" s="95">
        <v>49.952500000000001</v>
      </c>
      <c r="I53" s="95">
        <v>53.873511000000001</v>
      </c>
      <c r="J53" s="95">
        <v>46.374386999999999</v>
      </c>
      <c r="K53" s="95"/>
      <c r="L53" s="11"/>
      <c r="M53" s="11"/>
      <c r="N53" s="11"/>
      <c r="O53" s="91">
        <v>0.45161290322580599</v>
      </c>
      <c r="T53" s="97"/>
      <c r="U53" s="97"/>
      <c r="V53" s="97"/>
    </row>
    <row r="54" spans="1:22" x14ac:dyDescent="0.2">
      <c r="A54" s="96">
        <v>42675</v>
      </c>
      <c r="B54" s="95">
        <v>6.1260420666666686</v>
      </c>
      <c r="C54" s="95">
        <f t="shared" si="0"/>
        <v>0.53598999999999908</v>
      </c>
      <c r="D54" s="95">
        <v>6.6620320666666677</v>
      </c>
      <c r="E54" s="11"/>
      <c r="F54" s="11"/>
      <c r="G54" s="95"/>
      <c r="H54" s="95">
        <v>57.068399999999997</v>
      </c>
      <c r="I54" s="95">
        <v>62.356079000000001</v>
      </c>
      <c r="J54" s="95">
        <v>51.966194999999999</v>
      </c>
      <c r="K54" s="95"/>
      <c r="L54" s="11"/>
      <c r="M54" s="11"/>
      <c r="N54" s="11"/>
      <c r="O54" s="91">
        <v>0.48888888888888798</v>
      </c>
      <c r="T54" s="97"/>
      <c r="U54" s="97"/>
      <c r="V54" s="97"/>
    </row>
    <row r="55" spans="1:22" x14ac:dyDescent="0.2">
      <c r="A55" s="96">
        <v>42705</v>
      </c>
      <c r="B55" s="95">
        <v>6.4922509166666682</v>
      </c>
      <c r="C55" s="95">
        <f t="shared" si="0"/>
        <v>2.7105399999999999</v>
      </c>
      <c r="D55" s="95">
        <v>9.2027909166666682</v>
      </c>
      <c r="E55" s="11"/>
      <c r="F55" s="11"/>
      <c r="G55" s="95"/>
      <c r="H55" s="95">
        <v>81.651300000000006</v>
      </c>
      <c r="I55" s="95">
        <v>93.609601999999995</v>
      </c>
      <c r="J55" s="95">
        <v>70.911989000000005</v>
      </c>
      <c r="K55" s="95"/>
      <c r="L55" s="11"/>
      <c r="M55" s="11"/>
      <c r="N55" s="11"/>
      <c r="O55" s="91">
        <v>0.473118279569892</v>
      </c>
      <c r="T55" s="97"/>
      <c r="U55" s="97"/>
      <c r="V55" s="97"/>
    </row>
    <row r="56" spans="1:22" x14ac:dyDescent="0.2">
      <c r="A56" s="98">
        <v>42736</v>
      </c>
      <c r="B56" s="95">
        <v>6.7358905133333353</v>
      </c>
      <c r="C56" s="95">
        <f t="shared" si="0"/>
        <v>5.1244900000000024</v>
      </c>
      <c r="D56" s="95">
        <v>11.860380513333338</v>
      </c>
      <c r="E56" s="11"/>
      <c r="F56" s="11"/>
      <c r="G56" s="95"/>
      <c r="H56" s="101">
        <v>112.40519999999999</v>
      </c>
      <c r="I56" s="101">
        <v>134.56383500000001</v>
      </c>
      <c r="J56" s="101">
        <v>92.507474000000002</v>
      </c>
      <c r="K56" s="95"/>
      <c r="L56" s="11"/>
      <c r="M56" s="11"/>
      <c r="N56" s="11"/>
      <c r="O56" s="91">
        <v>0.473118279569892</v>
      </c>
      <c r="T56" s="97"/>
      <c r="U56" s="97"/>
      <c r="V56" s="97"/>
    </row>
    <row r="57" spans="1:22" x14ac:dyDescent="0.2">
      <c r="A57" s="98">
        <v>42767</v>
      </c>
      <c r="B57" s="95">
        <v>6.7302424466666677</v>
      </c>
      <c r="C57" s="95">
        <f t="shared" si="0"/>
        <v>4.25467</v>
      </c>
      <c r="D57" s="95">
        <v>10.984912446666668</v>
      </c>
      <c r="E57" s="11"/>
      <c r="F57" s="11"/>
      <c r="G57" s="95"/>
      <c r="H57" s="95">
        <v>91.381500000000003</v>
      </c>
      <c r="I57" s="95">
        <v>100.08528099999999</v>
      </c>
      <c r="J57" s="95">
        <v>83.471249999999998</v>
      </c>
      <c r="K57" s="95"/>
      <c r="L57" s="11"/>
      <c r="M57" s="11"/>
      <c r="N57" s="11"/>
      <c r="O57" s="91">
        <v>0.476190476190476</v>
      </c>
      <c r="T57" s="97"/>
      <c r="U57" s="97"/>
      <c r="V57" s="97"/>
    </row>
    <row r="58" spans="1:22" x14ac:dyDescent="0.2">
      <c r="A58" s="98">
        <v>42795</v>
      </c>
      <c r="B58" s="95">
        <v>6.3721115733333349</v>
      </c>
      <c r="C58" s="95">
        <f t="shared" si="0"/>
        <v>0.94563000000000041</v>
      </c>
      <c r="D58" s="95">
        <v>7.3177415733333353</v>
      </c>
      <c r="E58" s="11"/>
      <c r="F58" s="11"/>
      <c r="G58" s="95"/>
      <c r="H58" s="95">
        <v>59.978200000000001</v>
      </c>
      <c r="I58" s="95">
        <v>65.954592000000005</v>
      </c>
      <c r="J58" s="95">
        <v>54.130477999999997</v>
      </c>
      <c r="K58" s="95"/>
      <c r="L58" s="11"/>
      <c r="M58" s="11"/>
      <c r="N58" s="11"/>
      <c r="O58" s="91">
        <v>0.494623655913978</v>
      </c>
      <c r="T58" s="97"/>
      <c r="U58" s="97"/>
      <c r="V58" s="97"/>
    </row>
    <row r="59" spans="1:22" x14ac:dyDescent="0.2">
      <c r="A59" s="98">
        <v>42826</v>
      </c>
      <c r="B59" s="95">
        <v>5.9893402333333343</v>
      </c>
      <c r="C59" s="95">
        <f t="shared" si="0"/>
        <v>0.33250000000000046</v>
      </c>
      <c r="D59" s="95">
        <v>6.3218402333333348</v>
      </c>
      <c r="E59" s="11"/>
      <c r="F59" s="11"/>
      <c r="G59" s="95"/>
      <c r="H59" s="95">
        <v>52.992800000000003</v>
      </c>
      <c r="I59" s="95">
        <v>59.626531</v>
      </c>
      <c r="J59" s="95">
        <v>47.686624999999999</v>
      </c>
      <c r="K59" s="95"/>
      <c r="L59" s="11"/>
      <c r="M59" s="11"/>
      <c r="N59" s="11"/>
      <c r="O59" s="91">
        <v>0.44444444444444398</v>
      </c>
      <c r="T59" s="97"/>
      <c r="U59" s="97"/>
      <c r="V59" s="97"/>
    </row>
    <row r="60" spans="1:22" x14ac:dyDescent="0.2">
      <c r="A60" s="98">
        <v>42856</v>
      </c>
      <c r="B60" s="95">
        <v>6.3362991066666678</v>
      </c>
      <c r="C60" s="95">
        <f t="shared" si="0"/>
        <v>0.34712999999999905</v>
      </c>
      <c r="D60" s="95">
        <v>6.6834291066666669</v>
      </c>
      <c r="E60" s="11"/>
      <c r="F60" s="11"/>
      <c r="G60" s="95"/>
      <c r="H60" s="95">
        <v>52.980499999999999</v>
      </c>
      <c r="I60" s="95">
        <v>58.931711</v>
      </c>
      <c r="J60" s="95">
        <v>47.155718</v>
      </c>
      <c r="K60" s="95"/>
      <c r="L60" s="11"/>
      <c r="M60" s="11"/>
      <c r="N60" s="11"/>
      <c r="O60" s="91">
        <v>0.494623655913978</v>
      </c>
      <c r="T60" s="97"/>
      <c r="U60" s="97"/>
      <c r="V60" s="97"/>
    </row>
    <row r="61" spans="1:22" x14ac:dyDescent="0.2">
      <c r="A61" s="98">
        <v>42887</v>
      </c>
      <c r="B61" s="95">
        <v>6.4784094293333334</v>
      </c>
      <c r="C61" s="95">
        <f t="shared" si="0"/>
        <v>0.35111999999999988</v>
      </c>
      <c r="D61" s="95">
        <v>6.8295294293333333</v>
      </c>
      <c r="E61" s="11"/>
      <c r="F61" s="11"/>
      <c r="G61" s="95"/>
      <c r="H61" s="95">
        <v>58.030299999999997</v>
      </c>
      <c r="I61" s="95">
        <v>69.942926</v>
      </c>
      <c r="J61" s="95">
        <v>46.636384999999997</v>
      </c>
      <c r="K61" s="95"/>
      <c r="L61" s="11"/>
      <c r="M61" s="11"/>
      <c r="N61" s="11"/>
      <c r="O61" s="91">
        <v>0.48888888888888798</v>
      </c>
      <c r="T61" s="97"/>
      <c r="U61" s="97"/>
      <c r="V61" s="97"/>
    </row>
    <row r="62" spans="1:22" x14ac:dyDescent="0.2">
      <c r="A62" s="98">
        <v>42917</v>
      </c>
      <c r="B62" s="95">
        <v>6.6920714466666684</v>
      </c>
      <c r="C62" s="95">
        <f t="shared" si="0"/>
        <v>0.36043000000000003</v>
      </c>
      <c r="D62" s="95">
        <v>7.0525014466666684</v>
      </c>
      <c r="E62" s="11"/>
      <c r="F62" s="11"/>
      <c r="G62" s="95"/>
      <c r="H62" s="95">
        <v>67.830699999999993</v>
      </c>
      <c r="I62" s="95">
        <v>86.333363000000006</v>
      </c>
      <c r="J62" s="95">
        <v>52.593431000000002</v>
      </c>
      <c r="K62" s="95"/>
      <c r="L62" s="11"/>
      <c r="M62" s="11"/>
      <c r="N62" s="11"/>
      <c r="O62" s="91">
        <v>0.45161290322580599</v>
      </c>
      <c r="T62" s="97"/>
      <c r="U62" s="97"/>
      <c r="V62" s="97"/>
    </row>
    <row r="63" spans="1:22" x14ac:dyDescent="0.2">
      <c r="A63" s="98">
        <v>42948</v>
      </c>
      <c r="B63" s="95">
        <v>6.6957954466666694</v>
      </c>
      <c r="C63" s="95">
        <f t="shared" si="0"/>
        <v>0.3684099999999999</v>
      </c>
      <c r="D63" s="95">
        <v>7.0642054466666693</v>
      </c>
      <c r="E63" s="11"/>
      <c r="F63" s="11"/>
      <c r="G63" s="95"/>
      <c r="H63" s="95">
        <v>63.089700000000001</v>
      </c>
      <c r="I63" s="95">
        <v>74.517906999999994</v>
      </c>
      <c r="J63" s="95">
        <v>51.904654000000001</v>
      </c>
      <c r="K63" s="95"/>
      <c r="L63" s="11"/>
      <c r="M63" s="11"/>
      <c r="N63" s="11"/>
      <c r="O63" s="91">
        <v>0.494623655913978</v>
      </c>
      <c r="T63" s="97"/>
      <c r="U63" s="97"/>
      <c r="V63" s="97"/>
    </row>
    <row r="64" spans="1:22" x14ac:dyDescent="0.2">
      <c r="A64" s="98">
        <v>42979</v>
      </c>
      <c r="B64" s="95">
        <v>6.3903840000000018</v>
      </c>
      <c r="C64" s="95">
        <f t="shared" si="0"/>
        <v>0.36441999999999997</v>
      </c>
      <c r="D64" s="95">
        <v>6.7548040000000018</v>
      </c>
      <c r="E64" s="11"/>
      <c r="F64" s="11"/>
      <c r="G64" s="95"/>
      <c r="H64" s="95">
        <v>54.691699999999997</v>
      </c>
      <c r="I64" s="95">
        <v>58.776130000000002</v>
      </c>
      <c r="J64" s="95">
        <v>50.870052000000001</v>
      </c>
      <c r="K64" s="95"/>
      <c r="L64" s="11"/>
      <c r="M64" s="11"/>
      <c r="N64" s="11"/>
      <c r="O64" s="91">
        <v>0.46666666666666601</v>
      </c>
      <c r="T64" s="97"/>
      <c r="U64" s="97"/>
      <c r="V64" s="97"/>
    </row>
    <row r="65" spans="1:22" x14ac:dyDescent="0.2">
      <c r="A65" s="98">
        <v>43009</v>
      </c>
      <c r="B65" s="95">
        <v>5.9909850000000002</v>
      </c>
      <c r="C65" s="95">
        <f t="shared" si="0"/>
        <v>0.36441999999999997</v>
      </c>
      <c r="D65" s="95">
        <v>6.3554050000000002</v>
      </c>
      <c r="E65" s="11"/>
      <c r="F65" s="11"/>
      <c r="G65" s="95"/>
      <c r="H65" s="95">
        <v>51.273299999999999</v>
      </c>
      <c r="I65" s="95">
        <v>55.588352</v>
      </c>
      <c r="J65" s="95">
        <v>47.191198</v>
      </c>
      <c r="K65" s="95"/>
      <c r="L65" s="11"/>
      <c r="M65" s="11"/>
      <c r="N65" s="11"/>
      <c r="O65" s="91">
        <v>0.473118279569892</v>
      </c>
      <c r="T65" s="97"/>
      <c r="U65" s="97"/>
      <c r="V65" s="97"/>
    </row>
    <row r="66" spans="1:22" x14ac:dyDescent="0.2">
      <c r="A66" s="98">
        <v>43040</v>
      </c>
      <c r="B66" s="95">
        <v>6.3903840000000018</v>
      </c>
      <c r="C66" s="95">
        <f t="shared" si="0"/>
        <v>0.50938999999999979</v>
      </c>
      <c r="D66" s="95">
        <v>6.8997740000000016</v>
      </c>
      <c r="E66" s="11"/>
      <c r="F66" s="11"/>
      <c r="G66" s="95"/>
      <c r="H66" s="95">
        <v>57.312399999999997</v>
      </c>
      <c r="I66" s="95">
        <v>61.289602000000002</v>
      </c>
      <c r="J66" s="95">
        <v>53.464809000000002</v>
      </c>
      <c r="K66" s="95"/>
      <c r="L66" s="11"/>
      <c r="M66" s="11"/>
      <c r="N66" s="11"/>
      <c r="O66" s="91">
        <v>0.48888888888888798</v>
      </c>
      <c r="T66" s="97"/>
      <c r="U66" s="97"/>
      <c r="V66" s="97"/>
    </row>
    <row r="67" spans="1:22" x14ac:dyDescent="0.2">
      <c r="A67" s="98">
        <v>43070</v>
      </c>
      <c r="B67" s="95">
        <v>6.7897830000000017</v>
      </c>
      <c r="C67" s="95">
        <f t="shared" si="0"/>
        <v>2.5788700000000002</v>
      </c>
      <c r="D67" s="95">
        <v>9.3686530000000019</v>
      </c>
      <c r="E67" s="11"/>
      <c r="F67" s="11"/>
      <c r="G67" s="95"/>
      <c r="H67" s="95">
        <v>82.167100000000005</v>
      </c>
      <c r="I67" s="95">
        <v>94.000743999999997</v>
      </c>
      <c r="J67" s="95">
        <v>72.419704999999993</v>
      </c>
      <c r="K67" s="95"/>
      <c r="L67" s="11"/>
      <c r="M67" s="11"/>
      <c r="N67" s="11"/>
      <c r="O67" s="91">
        <v>0.45161290322580599</v>
      </c>
      <c r="T67" s="97"/>
      <c r="U67" s="97"/>
      <c r="V67" s="97"/>
    </row>
    <row r="68" spans="1:22" x14ac:dyDescent="0.2">
      <c r="A68" s="98">
        <v>43101</v>
      </c>
      <c r="B68" s="95">
        <v>6.9934764900000026</v>
      </c>
      <c r="C68" s="95">
        <f t="shared" si="0"/>
        <v>4.8757800000000007</v>
      </c>
      <c r="D68" s="95">
        <v>11.869256490000003</v>
      </c>
      <c r="E68" s="11"/>
      <c r="F68" s="11"/>
      <c r="G68" s="95"/>
      <c r="H68" s="95">
        <v>112.26479999999999</v>
      </c>
      <c r="I68" s="95">
        <v>131.477554</v>
      </c>
      <c r="J68" s="95">
        <v>93.462126999999995</v>
      </c>
      <c r="K68" s="95"/>
      <c r="L68" s="11"/>
      <c r="M68" s="11"/>
      <c r="N68" s="11"/>
      <c r="O68" s="91">
        <v>0.494623655913978</v>
      </c>
      <c r="T68" s="97"/>
      <c r="U68" s="97"/>
      <c r="V68" s="97"/>
    </row>
    <row r="69" spans="1:22" x14ac:dyDescent="0.2">
      <c r="A69" s="98">
        <v>43132</v>
      </c>
      <c r="B69" s="95">
        <v>6.9934764900000026</v>
      </c>
      <c r="C69" s="95">
        <f t="shared" si="0"/>
        <v>4.0498499999999993</v>
      </c>
      <c r="D69" s="95">
        <v>11.043326490000002</v>
      </c>
      <c r="E69" s="11"/>
      <c r="F69" s="11"/>
      <c r="G69" s="95"/>
      <c r="H69" s="95">
        <v>91.099500000000006</v>
      </c>
      <c r="I69" s="95">
        <v>99.03425</v>
      </c>
      <c r="J69" s="95">
        <v>83.885396999999998</v>
      </c>
      <c r="K69" s="95"/>
      <c r="L69" s="11"/>
      <c r="M69" s="11"/>
      <c r="N69" s="11"/>
      <c r="O69" s="91">
        <v>0.476190476190476</v>
      </c>
      <c r="T69" s="97"/>
      <c r="U69" s="97"/>
      <c r="V69" s="97"/>
    </row>
    <row r="70" spans="1:22" x14ac:dyDescent="0.2">
      <c r="A70" s="98">
        <v>43160</v>
      </c>
      <c r="B70" s="95">
        <v>6.582095520000002</v>
      </c>
      <c r="C70" s="95">
        <f t="shared" ref="C70:C127" si="1">D70-B70</f>
        <v>0.90040999999999904</v>
      </c>
      <c r="D70" s="95">
        <v>7.482505520000001</v>
      </c>
      <c r="E70" s="11"/>
      <c r="F70" s="11"/>
      <c r="G70" s="95"/>
      <c r="H70" s="95">
        <v>60.331000000000003</v>
      </c>
      <c r="I70" s="95">
        <v>66.663437000000002</v>
      </c>
      <c r="J70" s="95">
        <v>54.646811</v>
      </c>
      <c r="K70" s="95"/>
      <c r="L70" s="11"/>
      <c r="M70" s="11"/>
      <c r="N70" s="11"/>
      <c r="O70" s="91">
        <v>0.473118279569892</v>
      </c>
      <c r="T70" s="97"/>
      <c r="U70" s="97"/>
      <c r="V70" s="97"/>
    </row>
    <row r="71" spans="1:22" x14ac:dyDescent="0.2">
      <c r="A71" s="98">
        <v>43191</v>
      </c>
      <c r="B71" s="95">
        <v>6.1707145500000005</v>
      </c>
      <c r="C71" s="95">
        <f t="shared" si="1"/>
        <v>0.31521000000000043</v>
      </c>
      <c r="D71" s="95">
        <v>6.4859245500000009</v>
      </c>
      <c r="E71" s="11"/>
      <c r="F71" s="11"/>
      <c r="G71" s="95"/>
      <c r="H71" s="95">
        <v>54.012500000000003</v>
      </c>
      <c r="I71" s="95">
        <v>60.607857000000003</v>
      </c>
      <c r="J71" s="95">
        <v>48.241250000000001</v>
      </c>
      <c r="K71" s="95"/>
      <c r="L71" s="11"/>
      <c r="M71" s="11"/>
      <c r="N71" s="11"/>
      <c r="O71" s="91">
        <v>0.46666666666666601</v>
      </c>
      <c r="T71" s="97"/>
      <c r="U71" s="97"/>
      <c r="V71" s="97"/>
    </row>
    <row r="72" spans="1:22" x14ac:dyDescent="0.2">
      <c r="A72" s="98">
        <v>43221</v>
      </c>
      <c r="B72" s="95">
        <v>6.582095520000002</v>
      </c>
      <c r="C72" s="95">
        <f t="shared" si="1"/>
        <v>0.32983999999999991</v>
      </c>
      <c r="D72" s="95">
        <v>6.9119355200000019</v>
      </c>
      <c r="E72" s="11"/>
      <c r="F72" s="11"/>
      <c r="G72" s="95"/>
      <c r="H72" s="95">
        <v>55.005699999999997</v>
      </c>
      <c r="I72" s="95">
        <v>61.612690000000001</v>
      </c>
      <c r="J72" s="95">
        <v>48.537632000000002</v>
      </c>
      <c r="K72" s="95"/>
      <c r="L72" s="11"/>
      <c r="M72" s="11"/>
      <c r="N72" s="11"/>
      <c r="O72" s="91">
        <v>0.494623655913978</v>
      </c>
      <c r="T72" s="97"/>
      <c r="U72" s="97"/>
      <c r="V72" s="97"/>
    </row>
    <row r="73" spans="1:22" x14ac:dyDescent="0.2">
      <c r="A73" s="98">
        <v>43252</v>
      </c>
      <c r="B73" s="95">
        <v>6.7466479079999999</v>
      </c>
      <c r="C73" s="95">
        <f t="shared" si="1"/>
        <v>0.33250000000000046</v>
      </c>
      <c r="D73" s="95">
        <v>7.0791479080000004</v>
      </c>
      <c r="E73" s="11"/>
      <c r="F73" s="11"/>
      <c r="G73" s="95"/>
      <c r="H73" s="95">
        <v>58.822099999999999</v>
      </c>
      <c r="I73" s="95">
        <v>71.124493999999999</v>
      </c>
      <c r="J73" s="95">
        <v>48.058045999999997</v>
      </c>
      <c r="K73" s="95"/>
      <c r="L73" s="11"/>
      <c r="M73" s="11"/>
      <c r="N73" s="11"/>
      <c r="O73" s="91">
        <v>0.46666666666666601</v>
      </c>
      <c r="T73" s="97"/>
      <c r="U73" s="97"/>
      <c r="V73" s="97"/>
    </row>
    <row r="74" spans="1:22" x14ac:dyDescent="0.2">
      <c r="A74" s="98">
        <v>43282</v>
      </c>
      <c r="B74" s="95">
        <v>6.9934764900000026</v>
      </c>
      <c r="C74" s="95">
        <f t="shared" si="1"/>
        <v>0.34180999999999973</v>
      </c>
      <c r="D74" s="95">
        <v>7.3352864900000023</v>
      </c>
      <c r="E74" s="11"/>
      <c r="F74" s="11"/>
      <c r="G74" s="95"/>
      <c r="H74" s="95">
        <v>70.473500000000001</v>
      </c>
      <c r="I74" s="95">
        <v>88.059828999999993</v>
      </c>
      <c r="J74" s="95">
        <v>54.681479000000003</v>
      </c>
      <c r="K74" s="95"/>
      <c r="L74" s="11"/>
      <c r="M74" s="11"/>
      <c r="N74" s="11"/>
      <c r="O74" s="91">
        <v>0.473118279569892</v>
      </c>
      <c r="T74" s="97"/>
      <c r="U74" s="97"/>
      <c r="V74" s="97"/>
    </row>
    <row r="75" spans="1:22" x14ac:dyDescent="0.2">
      <c r="A75" s="98">
        <v>43313</v>
      </c>
      <c r="B75" s="95">
        <v>6.9934764900000026</v>
      </c>
      <c r="C75" s="95">
        <f t="shared" si="1"/>
        <v>0.3497899999999996</v>
      </c>
      <c r="D75" s="95">
        <v>7.3432664900000022</v>
      </c>
      <c r="E75" s="11"/>
      <c r="F75" s="11"/>
      <c r="G75" s="95"/>
      <c r="H75" s="95">
        <v>63.901800000000001</v>
      </c>
      <c r="I75" s="95">
        <v>74.348016000000001</v>
      </c>
      <c r="J75" s="95">
        <v>53.678350999999999</v>
      </c>
      <c r="K75" s="95"/>
      <c r="L75" s="11"/>
      <c r="M75" s="11"/>
      <c r="N75" s="11"/>
      <c r="O75" s="91">
        <v>0.494623655913978</v>
      </c>
      <c r="T75" s="97"/>
      <c r="U75" s="97"/>
      <c r="V75" s="97"/>
    </row>
    <row r="76" spans="1:22" x14ac:dyDescent="0.2">
      <c r="A76" s="98">
        <v>43344</v>
      </c>
      <c r="B76" s="95">
        <v>6.582095520000002</v>
      </c>
      <c r="C76" s="95">
        <f t="shared" si="1"/>
        <v>0.34579999999999966</v>
      </c>
      <c r="D76" s="95">
        <v>6.9278955200000016</v>
      </c>
      <c r="E76" s="11"/>
      <c r="F76" s="11"/>
      <c r="G76" s="95"/>
      <c r="H76" s="95">
        <v>55.626100000000001</v>
      </c>
      <c r="I76" s="95">
        <v>60.166156000000001</v>
      </c>
      <c r="J76" s="95">
        <v>51.592725000000002</v>
      </c>
      <c r="K76" s="95"/>
      <c r="L76" s="11"/>
      <c r="M76" s="11"/>
      <c r="N76" s="11"/>
      <c r="O76" s="91">
        <v>0.44444444444444398</v>
      </c>
      <c r="T76" s="97"/>
      <c r="U76" s="97"/>
      <c r="V76" s="97"/>
    </row>
    <row r="77" spans="1:22" x14ac:dyDescent="0.2">
      <c r="A77" s="98">
        <v>43374</v>
      </c>
      <c r="B77" s="95">
        <v>6.1707145500000005</v>
      </c>
      <c r="C77" s="95">
        <f t="shared" si="1"/>
        <v>0.34579999999999966</v>
      </c>
      <c r="D77" s="95">
        <v>6.5165145500000001</v>
      </c>
      <c r="E77" s="11"/>
      <c r="F77" s="11"/>
      <c r="G77" s="95"/>
      <c r="H77" s="95">
        <v>52.683100000000003</v>
      </c>
      <c r="I77" s="95">
        <v>57.006439999999998</v>
      </c>
      <c r="J77" s="95">
        <v>48.407553</v>
      </c>
      <c r="K77" s="95"/>
      <c r="L77" s="11"/>
      <c r="M77" s="11"/>
      <c r="N77" s="11"/>
      <c r="O77" s="91">
        <v>0.494623655913978</v>
      </c>
      <c r="T77" s="97"/>
      <c r="U77" s="97"/>
      <c r="V77" s="97"/>
    </row>
    <row r="78" spans="1:22" x14ac:dyDescent="0.2">
      <c r="A78" s="98">
        <v>43405</v>
      </c>
      <c r="B78" s="95">
        <v>6.582095520000002</v>
      </c>
      <c r="C78" s="95">
        <f t="shared" si="1"/>
        <v>0.48545000000000016</v>
      </c>
      <c r="D78" s="95">
        <v>7.0675455200000021</v>
      </c>
      <c r="E78" s="11"/>
      <c r="F78" s="11"/>
      <c r="G78" s="95"/>
      <c r="H78" s="95">
        <v>58.718800000000002</v>
      </c>
      <c r="I78" s="95">
        <v>62.76446</v>
      </c>
      <c r="J78" s="95">
        <v>54.805433999999998</v>
      </c>
      <c r="K78" s="95"/>
      <c r="L78" s="11"/>
      <c r="M78" s="11"/>
      <c r="N78" s="11"/>
      <c r="O78" s="91">
        <v>0.48888888888888798</v>
      </c>
      <c r="T78" s="97"/>
      <c r="U78" s="97"/>
      <c r="V78" s="97"/>
    </row>
    <row r="79" spans="1:22" x14ac:dyDescent="0.2">
      <c r="A79" s="98">
        <v>43435</v>
      </c>
      <c r="B79" s="95">
        <v>6.9934764900000026</v>
      </c>
      <c r="C79" s="95">
        <f t="shared" si="1"/>
        <v>2.4551800000000004</v>
      </c>
      <c r="D79" s="95">
        <v>9.448656490000003</v>
      </c>
      <c r="E79" s="11"/>
      <c r="F79" s="11"/>
      <c r="G79" s="95"/>
      <c r="H79" s="95">
        <v>82.338499999999996</v>
      </c>
      <c r="I79" s="95">
        <v>93.561160000000001</v>
      </c>
      <c r="J79" s="95">
        <v>73.097279</v>
      </c>
      <c r="K79" s="95"/>
      <c r="L79" s="11"/>
      <c r="M79" s="11"/>
      <c r="N79" s="11"/>
      <c r="O79" s="91">
        <v>0.45161290322580599</v>
      </c>
      <c r="T79" s="97"/>
      <c r="U79" s="97"/>
      <c r="V79" s="97"/>
    </row>
    <row r="80" spans="1:22" x14ac:dyDescent="0.2">
      <c r="A80" s="98">
        <v>43466</v>
      </c>
      <c r="B80" s="95">
        <v>7.2032807847000031</v>
      </c>
      <c r="C80" s="95">
        <f t="shared" si="1"/>
        <v>4.6403699999999981</v>
      </c>
      <c r="D80" s="95">
        <v>11.843650784700001</v>
      </c>
      <c r="E80" s="11"/>
      <c r="F80" s="11"/>
      <c r="G80" s="95"/>
      <c r="H80" s="95">
        <v>113.3798</v>
      </c>
      <c r="I80" s="95">
        <v>133.340217</v>
      </c>
      <c r="J80" s="95">
        <v>93.844280999999995</v>
      </c>
      <c r="K80" s="95"/>
      <c r="L80" s="11"/>
      <c r="M80" s="11"/>
      <c r="N80" s="11"/>
      <c r="T80" s="97"/>
      <c r="U80" s="97"/>
      <c r="V80" s="97"/>
    </row>
    <row r="81" spans="1:22" x14ac:dyDescent="0.2">
      <c r="A81" s="98">
        <v>43497</v>
      </c>
      <c r="B81" s="95">
        <v>7.2032807847000031</v>
      </c>
      <c r="C81" s="95">
        <f t="shared" si="1"/>
        <v>3.8543400000000014</v>
      </c>
      <c r="D81" s="95">
        <v>11.057620784700005</v>
      </c>
      <c r="E81" s="11"/>
      <c r="F81" s="11"/>
      <c r="G81" s="95"/>
      <c r="H81" s="95">
        <v>91.469200000000001</v>
      </c>
      <c r="I81" s="95">
        <v>99.453749999999999</v>
      </c>
      <c r="J81" s="95">
        <v>84.211703999999997</v>
      </c>
      <c r="K81" s="95"/>
      <c r="L81" s="11"/>
      <c r="M81" s="11"/>
      <c r="N81" s="11"/>
      <c r="T81" s="97"/>
      <c r="U81" s="97"/>
      <c r="V81" s="97"/>
    </row>
    <row r="82" spans="1:22" x14ac:dyDescent="0.2">
      <c r="A82" s="98">
        <v>43525</v>
      </c>
      <c r="B82" s="95">
        <v>6.7795583856000015</v>
      </c>
      <c r="C82" s="95">
        <f t="shared" si="1"/>
        <v>0.85652000000000061</v>
      </c>
      <c r="D82" s="95">
        <v>7.6360783856000021</v>
      </c>
      <c r="E82" s="11"/>
      <c r="F82" s="11"/>
      <c r="G82" s="95"/>
      <c r="H82" s="95">
        <v>61.520499999999998</v>
      </c>
      <c r="I82" s="95">
        <v>68.580386000000004</v>
      </c>
      <c r="J82" s="95">
        <v>55.706910999999998</v>
      </c>
      <c r="K82" s="95"/>
      <c r="L82" s="11"/>
      <c r="M82" s="11"/>
      <c r="N82" s="11"/>
      <c r="T82" s="97"/>
      <c r="U82" s="97"/>
      <c r="V82" s="97"/>
    </row>
    <row r="83" spans="1:22" x14ac:dyDescent="0.2">
      <c r="A83" s="98">
        <v>43556</v>
      </c>
      <c r="B83" s="95">
        <v>6.3558359864999998</v>
      </c>
      <c r="C83" s="95">
        <f t="shared" si="1"/>
        <v>0.29925000000000068</v>
      </c>
      <c r="D83" s="95">
        <v>6.6550859865000005</v>
      </c>
      <c r="E83" s="11"/>
      <c r="F83" s="11"/>
      <c r="G83" s="95"/>
      <c r="H83" s="95">
        <v>55.920200000000001</v>
      </c>
      <c r="I83" s="95">
        <v>62.801278000000003</v>
      </c>
      <c r="J83" s="95">
        <v>49.338042999999999</v>
      </c>
      <c r="K83" s="95"/>
      <c r="L83" s="11"/>
      <c r="M83" s="11"/>
      <c r="N83" s="11"/>
      <c r="T83" s="97"/>
      <c r="U83" s="97"/>
      <c r="V83" s="97"/>
    </row>
    <row r="84" spans="1:22" x14ac:dyDescent="0.2">
      <c r="A84" s="98">
        <v>43586</v>
      </c>
      <c r="B84" s="95">
        <v>6.7795583856000015</v>
      </c>
      <c r="C84" s="95">
        <f t="shared" si="1"/>
        <v>0.31254999999999988</v>
      </c>
      <c r="D84" s="95">
        <v>7.0921083856000013</v>
      </c>
      <c r="E84" s="11"/>
      <c r="F84" s="11"/>
      <c r="G84" s="95"/>
      <c r="H84" s="95">
        <v>56.943899999999999</v>
      </c>
      <c r="I84" s="95">
        <v>64.293178999999995</v>
      </c>
      <c r="J84" s="95">
        <v>49.749600999999998</v>
      </c>
      <c r="K84" s="95"/>
      <c r="L84" s="11"/>
      <c r="M84" s="11"/>
      <c r="N84" s="11"/>
      <c r="T84" s="97"/>
      <c r="U84" s="97"/>
      <c r="V84" s="97"/>
    </row>
    <row r="85" spans="1:22" x14ac:dyDescent="0.2">
      <c r="A85" s="98">
        <v>43617</v>
      </c>
      <c r="B85" s="95">
        <v>6.9490473452400003</v>
      </c>
      <c r="C85" s="95">
        <f t="shared" si="1"/>
        <v>0.31653999999999982</v>
      </c>
      <c r="D85" s="95">
        <v>7.2655873452400002</v>
      </c>
      <c r="E85" s="11"/>
      <c r="F85" s="11"/>
      <c r="G85" s="95"/>
      <c r="H85" s="95">
        <v>60.544699999999999</v>
      </c>
      <c r="I85" s="95">
        <v>73.904624999999996</v>
      </c>
      <c r="J85" s="95">
        <v>49.855699999999999</v>
      </c>
      <c r="K85" s="95"/>
      <c r="L85" s="11"/>
      <c r="M85" s="11"/>
      <c r="N85" s="11"/>
      <c r="T85" s="97"/>
      <c r="U85" s="97"/>
      <c r="V85" s="97"/>
    </row>
    <row r="86" spans="1:22" x14ac:dyDescent="0.2">
      <c r="A86" s="98">
        <v>43647</v>
      </c>
      <c r="B86" s="95">
        <v>7.2032807847000031</v>
      </c>
      <c r="C86" s="95">
        <f t="shared" si="1"/>
        <v>0.3245199999999997</v>
      </c>
      <c r="D86" s="95">
        <v>7.5278007847000028</v>
      </c>
      <c r="E86" s="11"/>
      <c r="F86" s="11"/>
      <c r="G86" s="95"/>
      <c r="H86" s="95">
        <v>73.985299999999995</v>
      </c>
      <c r="I86" s="95">
        <v>91.853667999999999</v>
      </c>
      <c r="J86" s="95">
        <v>56.497712</v>
      </c>
      <c r="K86" s="95"/>
      <c r="L86" s="11"/>
      <c r="M86" s="11"/>
      <c r="N86" s="11"/>
      <c r="T86" s="97"/>
      <c r="U86" s="97"/>
      <c r="V86" s="97"/>
    </row>
    <row r="87" spans="1:22" x14ac:dyDescent="0.2">
      <c r="A87" s="98">
        <v>43678</v>
      </c>
      <c r="B87" s="95">
        <v>7.2032807847000031</v>
      </c>
      <c r="C87" s="95">
        <f t="shared" si="1"/>
        <v>0.33250000000000046</v>
      </c>
      <c r="D87" s="95">
        <v>7.5357807847000036</v>
      </c>
      <c r="E87" s="11"/>
      <c r="F87" s="11"/>
      <c r="G87" s="95"/>
      <c r="H87" s="95">
        <v>64.923500000000004</v>
      </c>
      <c r="I87" s="95">
        <v>75.691562000000005</v>
      </c>
      <c r="J87" s="95">
        <v>55.254131999999998</v>
      </c>
      <c r="K87" s="95"/>
      <c r="L87" s="11"/>
      <c r="M87" s="11"/>
      <c r="N87" s="11"/>
      <c r="T87" s="97"/>
      <c r="U87" s="97"/>
      <c r="V87" s="97"/>
    </row>
    <row r="88" spans="1:22" x14ac:dyDescent="0.2">
      <c r="A88" s="98">
        <v>43709</v>
      </c>
      <c r="B88" s="95">
        <v>6.7795583856000015</v>
      </c>
      <c r="C88" s="95">
        <f t="shared" si="1"/>
        <v>0.32718000000000114</v>
      </c>
      <c r="D88" s="95">
        <v>7.1067383856000026</v>
      </c>
      <c r="E88" s="11"/>
      <c r="F88" s="11"/>
      <c r="G88" s="95"/>
      <c r="H88" s="95">
        <v>56.959200000000003</v>
      </c>
      <c r="I88" s="95">
        <v>61.742142000000001</v>
      </c>
      <c r="J88" s="95">
        <v>52.524166000000001</v>
      </c>
      <c r="K88" s="95"/>
      <c r="L88" s="11"/>
      <c r="M88" s="11"/>
      <c r="N88" s="11"/>
      <c r="T88" s="97"/>
      <c r="U88" s="97"/>
      <c r="V88" s="97"/>
    </row>
    <row r="89" spans="1:22" x14ac:dyDescent="0.2">
      <c r="A89" s="98">
        <v>43739</v>
      </c>
      <c r="B89" s="95">
        <v>6.3558359864999998</v>
      </c>
      <c r="C89" s="95">
        <f t="shared" si="1"/>
        <v>0.32718000000000114</v>
      </c>
      <c r="D89" s="95">
        <v>6.6830159865000009</v>
      </c>
      <c r="E89" s="11"/>
      <c r="F89" s="11"/>
      <c r="G89" s="95"/>
      <c r="H89" s="95">
        <v>54.267299999999999</v>
      </c>
      <c r="I89" s="95">
        <v>58.523152000000003</v>
      </c>
      <c r="J89" s="95">
        <v>50.055132</v>
      </c>
      <c r="K89" s="95"/>
      <c r="L89" s="11"/>
      <c r="M89" s="11"/>
      <c r="N89" s="11"/>
      <c r="T89" s="97"/>
      <c r="U89" s="97"/>
      <c r="V89" s="97"/>
    </row>
    <row r="90" spans="1:22" x14ac:dyDescent="0.2">
      <c r="A90" s="98">
        <v>43770</v>
      </c>
      <c r="B90" s="95">
        <v>6.7795583856000015</v>
      </c>
      <c r="C90" s="95">
        <f t="shared" si="1"/>
        <v>0.49030450000000148</v>
      </c>
      <c r="D90" s="95">
        <v>7.2698628856000029</v>
      </c>
      <c r="E90" s="11"/>
      <c r="F90" s="11"/>
      <c r="G90" s="95"/>
      <c r="H90" s="95">
        <v>60.578400000000002</v>
      </c>
      <c r="I90" s="95">
        <v>64.916933999999998</v>
      </c>
      <c r="J90" s="95">
        <v>56.657316999999999</v>
      </c>
      <c r="K90" s="95"/>
      <c r="L90" s="11"/>
      <c r="M90" s="11"/>
      <c r="N90" s="11"/>
      <c r="T90" s="97"/>
      <c r="U90" s="97"/>
      <c r="V90" s="97"/>
    </row>
    <row r="91" spans="1:22" x14ac:dyDescent="0.2">
      <c r="A91" s="98">
        <v>43800</v>
      </c>
      <c r="B91" s="95">
        <v>7.2032807847000031</v>
      </c>
      <c r="C91" s="95">
        <f t="shared" si="1"/>
        <v>2.4797318000000006</v>
      </c>
      <c r="D91" s="95">
        <v>9.6830125847000037</v>
      </c>
      <c r="E91" s="11"/>
      <c r="F91" s="11"/>
      <c r="G91" s="95"/>
      <c r="H91" s="95">
        <v>85.277100000000004</v>
      </c>
      <c r="I91" s="95">
        <v>96.639089999999996</v>
      </c>
      <c r="J91" s="95">
        <v>75.072474</v>
      </c>
      <c r="K91" s="95"/>
      <c r="L91" s="11"/>
      <c r="M91" s="11"/>
      <c r="N91" s="11"/>
      <c r="T91" s="97"/>
      <c r="U91" s="97"/>
      <c r="V91" s="97"/>
    </row>
    <row r="92" spans="1:22" x14ac:dyDescent="0.2">
      <c r="A92" s="98">
        <v>43831</v>
      </c>
      <c r="B92" s="95">
        <v>7.4193792082410033</v>
      </c>
      <c r="C92" s="95">
        <f t="shared" si="1"/>
        <v>4.6867736999999989</v>
      </c>
      <c r="D92" s="95">
        <v>12.106152908241002</v>
      </c>
      <c r="E92" s="11"/>
      <c r="F92" s="11"/>
      <c r="G92" s="95"/>
      <c r="H92" s="95">
        <v>117.4512</v>
      </c>
      <c r="I92" s="95">
        <v>138.54475500000001</v>
      </c>
      <c r="J92" s="95">
        <v>96.806329000000005</v>
      </c>
      <c r="K92" s="95"/>
      <c r="L92" s="11"/>
      <c r="M92" s="11"/>
      <c r="N92" s="11"/>
      <c r="T92" s="97"/>
      <c r="U92" s="97"/>
      <c r="V92" s="97"/>
    </row>
    <row r="93" spans="1:22" x14ac:dyDescent="0.2">
      <c r="A93" s="98">
        <v>43862</v>
      </c>
      <c r="B93" s="95">
        <v>7.4193792082410033</v>
      </c>
      <c r="C93" s="95">
        <f t="shared" si="1"/>
        <v>3.8928834000000014</v>
      </c>
      <c r="D93" s="95">
        <v>11.312262608241005</v>
      </c>
      <c r="E93" s="11"/>
      <c r="F93" s="11"/>
      <c r="G93" s="95"/>
      <c r="H93" s="95">
        <v>94.2346</v>
      </c>
      <c r="I93" s="95">
        <v>102.610375</v>
      </c>
      <c r="J93" s="95">
        <v>87.106701999999999</v>
      </c>
      <c r="K93" s="95"/>
      <c r="L93" s="11"/>
      <c r="M93" s="11"/>
      <c r="N93" s="11"/>
      <c r="T93" s="97"/>
      <c r="U93" s="97"/>
      <c r="V93" s="97"/>
    </row>
    <row r="94" spans="1:22" x14ac:dyDescent="0.2">
      <c r="A94" s="98">
        <v>43891</v>
      </c>
      <c r="B94" s="95">
        <v>6.9829451371680022</v>
      </c>
      <c r="C94" s="95">
        <f t="shared" si="1"/>
        <v>0.86508520000000111</v>
      </c>
      <c r="D94" s="95">
        <v>7.8480303371680034</v>
      </c>
      <c r="E94" s="11"/>
      <c r="F94" s="11"/>
      <c r="G94" s="95"/>
      <c r="H94" s="95">
        <v>64.5364</v>
      </c>
      <c r="I94" s="95">
        <v>71.36</v>
      </c>
      <c r="J94" s="95">
        <v>58.408060999999996</v>
      </c>
      <c r="K94" s="95"/>
      <c r="L94" s="11"/>
      <c r="M94" s="11"/>
      <c r="N94" s="11"/>
      <c r="T94" s="97"/>
      <c r="U94" s="97"/>
      <c r="V94" s="97"/>
    </row>
    <row r="95" spans="1:22" x14ac:dyDescent="0.2">
      <c r="A95" s="98">
        <v>43922</v>
      </c>
      <c r="B95" s="95">
        <v>6.5465110660950003</v>
      </c>
      <c r="C95" s="95">
        <f t="shared" si="1"/>
        <v>0.30224250000000108</v>
      </c>
      <c r="D95" s="95">
        <v>6.8487535660950014</v>
      </c>
      <c r="E95" s="11"/>
      <c r="F95" s="11"/>
      <c r="G95" s="95"/>
      <c r="H95" s="95">
        <v>58.363199999999999</v>
      </c>
      <c r="I95" s="95">
        <v>65.099345999999997</v>
      </c>
      <c r="J95" s="95">
        <v>51.919701000000003</v>
      </c>
      <c r="K95" s="95"/>
      <c r="L95" s="11"/>
      <c r="M95" s="11"/>
      <c r="N95" s="11"/>
      <c r="T95" s="97"/>
      <c r="U95" s="97"/>
      <c r="V95" s="97"/>
    </row>
    <row r="96" spans="1:22" x14ac:dyDescent="0.2">
      <c r="A96" s="98">
        <v>43952</v>
      </c>
      <c r="B96" s="95">
        <v>6.9829451371680022</v>
      </c>
      <c r="C96" s="95">
        <f t="shared" si="1"/>
        <v>0.31567549999999933</v>
      </c>
      <c r="D96" s="95">
        <v>7.2986206371680016</v>
      </c>
      <c r="E96" s="11"/>
      <c r="F96" s="11"/>
      <c r="G96" s="95"/>
      <c r="H96" s="95">
        <v>59.653100000000002</v>
      </c>
      <c r="I96" s="95">
        <v>67.799284999999998</v>
      </c>
      <c r="J96" s="95">
        <v>52.946052999999999</v>
      </c>
      <c r="K96" s="95"/>
      <c r="L96" s="11"/>
      <c r="M96" s="11"/>
      <c r="N96" s="11"/>
      <c r="T96" s="97"/>
      <c r="U96" s="97"/>
      <c r="V96" s="97"/>
    </row>
    <row r="97" spans="1:22" x14ac:dyDescent="0.2">
      <c r="A97" s="98">
        <v>43983</v>
      </c>
      <c r="B97" s="95">
        <v>7.1575187655972003</v>
      </c>
      <c r="C97" s="95">
        <f t="shared" si="1"/>
        <v>0.31970539999999836</v>
      </c>
      <c r="D97" s="95">
        <v>7.4772241655971987</v>
      </c>
      <c r="E97" s="11"/>
      <c r="F97" s="11"/>
      <c r="G97" s="95"/>
      <c r="H97" s="95">
        <v>66.421400000000006</v>
      </c>
      <c r="I97" s="95">
        <v>79.431788999999995</v>
      </c>
      <c r="J97" s="95">
        <v>53.975760000000001</v>
      </c>
      <c r="K97" s="95"/>
      <c r="L97" s="11"/>
      <c r="M97" s="11"/>
      <c r="N97" s="11"/>
      <c r="T97" s="97"/>
      <c r="U97" s="97"/>
      <c r="V97" s="97"/>
    </row>
    <row r="98" spans="1:22" x14ac:dyDescent="0.2">
      <c r="A98" s="98">
        <v>44013</v>
      </c>
      <c r="B98" s="95">
        <v>7.4193792082410033</v>
      </c>
      <c r="C98" s="95">
        <f t="shared" si="1"/>
        <v>0.32776519999999998</v>
      </c>
      <c r="D98" s="95">
        <v>7.7471444082410033</v>
      </c>
      <c r="E98" s="11"/>
      <c r="F98" s="11"/>
      <c r="G98" s="95"/>
      <c r="H98" s="95">
        <v>76.597899999999996</v>
      </c>
      <c r="I98" s="95">
        <v>94.482906999999997</v>
      </c>
      <c r="J98" s="95">
        <v>59.094335000000001</v>
      </c>
      <c r="K98" s="95"/>
      <c r="L98" s="11"/>
      <c r="M98" s="11"/>
      <c r="N98" s="11"/>
      <c r="T98" s="97"/>
      <c r="U98" s="97"/>
      <c r="V98" s="97"/>
    </row>
    <row r="99" spans="1:22" x14ac:dyDescent="0.2">
      <c r="A99" s="98">
        <v>44044</v>
      </c>
      <c r="B99" s="95">
        <v>7.4193792082410033</v>
      </c>
      <c r="C99" s="95">
        <f t="shared" si="1"/>
        <v>0.33582500000000071</v>
      </c>
      <c r="D99" s="95">
        <v>7.755204208241004</v>
      </c>
      <c r="E99" s="11"/>
      <c r="F99" s="11"/>
      <c r="G99" s="95"/>
      <c r="H99" s="95">
        <v>66.582300000000004</v>
      </c>
      <c r="I99" s="95">
        <v>77.687766999999994</v>
      </c>
      <c r="J99" s="95">
        <v>57.436985</v>
      </c>
      <c r="K99" s="95"/>
      <c r="L99" s="11"/>
      <c r="M99" s="11"/>
      <c r="N99" s="11"/>
      <c r="T99" s="97"/>
      <c r="U99" s="97"/>
      <c r="V99" s="97"/>
    </row>
    <row r="100" spans="1:22" x14ac:dyDescent="0.2">
      <c r="A100" s="98">
        <v>44075</v>
      </c>
      <c r="B100" s="95">
        <v>6.9829451371680022</v>
      </c>
      <c r="C100" s="95">
        <f t="shared" si="1"/>
        <v>0.33045180000000141</v>
      </c>
      <c r="D100" s="95">
        <v>7.3133969371680037</v>
      </c>
      <c r="E100" s="11"/>
      <c r="F100" s="11"/>
      <c r="G100" s="95"/>
      <c r="H100" s="95">
        <v>59.230699999999999</v>
      </c>
      <c r="I100" s="95">
        <v>63.872839999999997</v>
      </c>
      <c r="J100" s="95">
        <v>54.704864000000001</v>
      </c>
      <c r="K100" s="95"/>
      <c r="L100" s="11"/>
      <c r="M100" s="11"/>
      <c r="N100" s="11"/>
      <c r="T100" s="97"/>
      <c r="U100" s="97"/>
      <c r="V100" s="97"/>
    </row>
    <row r="101" spans="1:22" x14ac:dyDescent="0.2">
      <c r="A101" s="98">
        <v>44105</v>
      </c>
      <c r="B101" s="95">
        <v>6.5465110660950003</v>
      </c>
      <c r="C101" s="95">
        <f t="shared" si="1"/>
        <v>0.33045180000000052</v>
      </c>
      <c r="D101" s="95">
        <v>6.8769628660950008</v>
      </c>
      <c r="E101" s="11"/>
      <c r="F101" s="11"/>
      <c r="G101" s="95"/>
      <c r="H101" s="95">
        <v>56.462299999999999</v>
      </c>
      <c r="I101" s="95">
        <v>60.635027999999998</v>
      </c>
      <c r="J101" s="95">
        <v>52.507626999999999</v>
      </c>
      <c r="K101" s="95"/>
      <c r="L101" s="11"/>
      <c r="M101" s="11"/>
      <c r="N101" s="11"/>
      <c r="T101" s="97"/>
      <c r="U101" s="97"/>
      <c r="V101" s="97"/>
    </row>
    <row r="102" spans="1:22" x14ac:dyDescent="0.2">
      <c r="A102" s="98">
        <v>44136</v>
      </c>
      <c r="B102" s="95">
        <v>6.9829451371680022</v>
      </c>
      <c r="C102" s="95">
        <f t="shared" si="1"/>
        <v>0.49520754500000042</v>
      </c>
      <c r="D102" s="95">
        <v>7.4781526821680027</v>
      </c>
      <c r="E102" s="11"/>
      <c r="F102" s="11"/>
      <c r="G102" s="95"/>
      <c r="H102" s="95">
        <v>63.664999999999999</v>
      </c>
      <c r="I102" s="95">
        <v>68.772677999999999</v>
      </c>
      <c r="J102" s="95">
        <v>59.068984</v>
      </c>
      <c r="K102" s="95"/>
      <c r="L102" s="11"/>
      <c r="M102" s="11"/>
      <c r="N102" s="11"/>
      <c r="T102" s="97"/>
      <c r="U102" s="97"/>
      <c r="V102" s="97"/>
    </row>
    <row r="103" spans="1:22" x14ac:dyDescent="0.2">
      <c r="A103" s="98">
        <v>44166</v>
      </c>
      <c r="B103" s="95">
        <v>7.4193792082410033</v>
      </c>
      <c r="C103" s="95">
        <f t="shared" si="1"/>
        <v>2.5045291179999998</v>
      </c>
      <c r="D103" s="95">
        <v>9.9239083262410031</v>
      </c>
      <c r="E103" s="11"/>
      <c r="F103" s="11"/>
      <c r="G103" s="95"/>
      <c r="H103" s="95">
        <v>89.280199999999994</v>
      </c>
      <c r="I103" s="95">
        <v>101.185271</v>
      </c>
      <c r="J103" s="95">
        <v>77.626913999999999</v>
      </c>
      <c r="K103" s="95"/>
      <c r="L103" s="11"/>
      <c r="M103" s="11"/>
      <c r="N103" s="11"/>
      <c r="T103" s="97"/>
      <c r="U103" s="97"/>
      <c r="V103" s="97"/>
    </row>
    <row r="104" spans="1:22" x14ac:dyDescent="0.2">
      <c r="A104" s="98">
        <v>44197</v>
      </c>
      <c r="B104" s="95">
        <v>7.6419605844882339</v>
      </c>
      <c r="C104" s="95">
        <f t="shared" si="1"/>
        <v>4.7336414370000002</v>
      </c>
      <c r="D104" s="95">
        <v>12.375602021488234</v>
      </c>
      <c r="E104" s="11"/>
      <c r="F104" s="11"/>
      <c r="G104" s="95"/>
      <c r="H104" s="95">
        <v>118.55370000000001</v>
      </c>
      <c r="I104" s="95">
        <v>142.16074399999999</v>
      </c>
      <c r="J104" s="95">
        <v>99.113872000000001</v>
      </c>
      <c r="K104" s="95"/>
      <c r="L104" s="11"/>
      <c r="M104" s="11"/>
      <c r="N104" s="11"/>
      <c r="T104" s="97"/>
      <c r="U104" s="97"/>
      <c r="V104" s="97"/>
    </row>
    <row r="105" spans="1:22" x14ac:dyDescent="0.2">
      <c r="A105" s="98">
        <v>44228</v>
      </c>
      <c r="B105" s="95">
        <v>7.6419605844882339</v>
      </c>
      <c r="C105" s="95">
        <f t="shared" si="1"/>
        <v>3.9318122339999997</v>
      </c>
      <c r="D105" s="95">
        <v>11.573772818488234</v>
      </c>
      <c r="E105" s="11"/>
      <c r="F105" s="11"/>
      <c r="G105" s="95"/>
      <c r="H105" s="95">
        <v>96.763599999999997</v>
      </c>
      <c r="I105" s="95">
        <v>105.74131199999999</v>
      </c>
      <c r="J105" s="95">
        <v>88.603323000000003</v>
      </c>
      <c r="K105" s="95"/>
      <c r="L105" s="11"/>
      <c r="M105" s="11"/>
      <c r="N105" s="11"/>
      <c r="T105" s="97"/>
      <c r="U105" s="97"/>
      <c r="V105" s="97"/>
    </row>
    <row r="106" spans="1:22" x14ac:dyDescent="0.2">
      <c r="A106" s="98">
        <v>44256</v>
      </c>
      <c r="B106" s="95">
        <v>7.1924334912830421</v>
      </c>
      <c r="C106" s="95">
        <f t="shared" si="1"/>
        <v>0.87373605200000171</v>
      </c>
      <c r="D106" s="95">
        <v>8.0661695432830438</v>
      </c>
      <c r="E106" s="11"/>
      <c r="F106" s="11"/>
      <c r="G106" s="95"/>
      <c r="H106" s="95">
        <v>67.091999999999999</v>
      </c>
      <c r="I106" s="95">
        <v>73.629429000000002</v>
      </c>
      <c r="J106" s="95">
        <v>60.692951999999998</v>
      </c>
      <c r="K106" s="95"/>
      <c r="L106" s="11"/>
      <c r="M106" s="11"/>
      <c r="N106" s="11"/>
      <c r="T106" s="97"/>
      <c r="U106" s="97"/>
      <c r="V106" s="97"/>
    </row>
    <row r="107" spans="1:22" x14ac:dyDescent="0.2">
      <c r="A107" s="98">
        <v>44287</v>
      </c>
      <c r="B107" s="95">
        <v>6.7429063980778512</v>
      </c>
      <c r="C107" s="95">
        <f t="shared" si="1"/>
        <v>0.30526492500000035</v>
      </c>
      <c r="D107" s="95">
        <v>7.0481713230778515</v>
      </c>
      <c r="E107" s="11"/>
      <c r="F107" s="11"/>
      <c r="G107" s="95"/>
      <c r="H107" s="95">
        <v>60.530500000000004</v>
      </c>
      <c r="I107" s="95">
        <v>67.519459999999995</v>
      </c>
      <c r="J107" s="95">
        <v>53.845353000000003</v>
      </c>
      <c r="K107" s="95"/>
      <c r="L107" s="11"/>
      <c r="M107" s="11"/>
      <c r="N107" s="11"/>
      <c r="T107" s="97"/>
      <c r="U107" s="97"/>
      <c r="V107" s="97"/>
    </row>
    <row r="108" spans="1:22" x14ac:dyDescent="0.2">
      <c r="A108" s="98">
        <v>44317</v>
      </c>
      <c r="B108" s="95">
        <v>7.1924334912830421</v>
      </c>
      <c r="C108" s="95">
        <f t="shared" si="1"/>
        <v>0.31883225499999934</v>
      </c>
      <c r="D108" s="95">
        <v>7.5112657462830414</v>
      </c>
      <c r="E108" s="11"/>
      <c r="F108" s="11"/>
      <c r="G108" s="95"/>
      <c r="H108" s="95">
        <v>62.701500000000003</v>
      </c>
      <c r="I108" s="95">
        <v>71.989165999999997</v>
      </c>
      <c r="J108" s="95">
        <v>55.052132</v>
      </c>
      <c r="K108" s="95"/>
      <c r="L108" s="11"/>
      <c r="M108" s="11"/>
      <c r="N108" s="11"/>
      <c r="T108" s="97"/>
      <c r="U108" s="97"/>
      <c r="V108" s="97"/>
    </row>
    <row r="109" spans="1:22" x14ac:dyDescent="0.2">
      <c r="A109" s="98">
        <v>44348</v>
      </c>
      <c r="B109" s="95">
        <v>7.3722443285651158</v>
      </c>
      <c r="C109" s="95">
        <f t="shared" si="1"/>
        <v>0.32290245400000028</v>
      </c>
      <c r="D109" s="95">
        <v>7.6951467825651161</v>
      </c>
      <c r="E109" s="11"/>
      <c r="F109" s="11"/>
      <c r="G109" s="95"/>
      <c r="H109" s="95">
        <v>68.592799999999997</v>
      </c>
      <c r="I109" s="95">
        <v>81.168408999999997</v>
      </c>
      <c r="J109" s="95">
        <v>56.562227999999998</v>
      </c>
      <c r="K109" s="95"/>
      <c r="L109" s="11"/>
      <c r="M109" s="11"/>
      <c r="N109" s="11"/>
      <c r="T109" s="97"/>
      <c r="U109" s="97"/>
      <c r="V109" s="97"/>
    </row>
    <row r="110" spans="1:22" x14ac:dyDescent="0.2">
      <c r="A110" s="98">
        <v>44378</v>
      </c>
      <c r="B110" s="95">
        <v>7.6419605844882339</v>
      </c>
      <c r="C110" s="95">
        <f t="shared" si="1"/>
        <v>0.3310428519999995</v>
      </c>
      <c r="D110" s="95">
        <v>7.9730034364882334</v>
      </c>
      <c r="E110" s="11"/>
      <c r="F110" s="11"/>
      <c r="G110" s="95"/>
      <c r="H110" s="95">
        <v>77.941199999999995</v>
      </c>
      <c r="I110" s="95">
        <v>96.667413999999994</v>
      </c>
      <c r="J110" s="95">
        <v>61.126325999999999</v>
      </c>
      <c r="K110" s="95"/>
      <c r="L110" s="11"/>
      <c r="M110" s="11"/>
      <c r="N110" s="11"/>
      <c r="T110" s="97"/>
      <c r="U110" s="97"/>
      <c r="V110" s="97"/>
    </row>
    <row r="111" spans="1:22" x14ac:dyDescent="0.2">
      <c r="A111" s="98">
        <v>44409</v>
      </c>
      <c r="B111" s="95">
        <v>7.6419605844882339</v>
      </c>
      <c r="C111" s="95">
        <f t="shared" si="1"/>
        <v>0.3391832499999996</v>
      </c>
      <c r="D111" s="95">
        <v>7.9811438344882335</v>
      </c>
      <c r="E111" s="11"/>
      <c r="F111" s="11"/>
      <c r="G111" s="95"/>
      <c r="H111" s="95">
        <v>68.540300000000002</v>
      </c>
      <c r="I111" s="95">
        <v>78.938181</v>
      </c>
      <c r="J111" s="95">
        <v>59.203085999999999</v>
      </c>
      <c r="K111" s="95"/>
      <c r="L111" s="11"/>
      <c r="M111" s="11"/>
      <c r="N111" s="11"/>
      <c r="T111" s="97"/>
      <c r="U111" s="97"/>
      <c r="V111" s="97"/>
    </row>
    <row r="112" spans="1:22" x14ac:dyDescent="0.2">
      <c r="A112" s="98">
        <v>44440</v>
      </c>
      <c r="B112" s="95">
        <v>7.1924334912830421</v>
      </c>
      <c r="C112" s="95">
        <f t="shared" si="1"/>
        <v>0.33375631800000072</v>
      </c>
      <c r="D112" s="95">
        <v>7.5261898092830428</v>
      </c>
      <c r="E112" s="11"/>
      <c r="F112" s="11"/>
      <c r="G112" s="95"/>
      <c r="H112" s="95">
        <v>60.993499999999997</v>
      </c>
      <c r="I112" s="95">
        <v>65.308636000000007</v>
      </c>
      <c r="J112" s="95">
        <v>56.779538000000002</v>
      </c>
      <c r="K112" s="95"/>
      <c r="L112" s="11"/>
      <c r="M112" s="11"/>
      <c r="N112" s="11"/>
      <c r="T112" s="97"/>
      <c r="U112" s="97"/>
      <c r="V112" s="97"/>
    </row>
    <row r="113" spans="1:22" x14ac:dyDescent="0.2">
      <c r="A113" s="98">
        <v>44470</v>
      </c>
      <c r="B113" s="95">
        <v>6.7429063980778512</v>
      </c>
      <c r="C113" s="95">
        <f t="shared" si="1"/>
        <v>0.33375631799999983</v>
      </c>
      <c r="D113" s="95">
        <v>7.076662716077851</v>
      </c>
      <c r="E113" s="11"/>
      <c r="F113" s="11"/>
      <c r="G113" s="95"/>
      <c r="H113" s="95">
        <v>57.985300000000002</v>
      </c>
      <c r="I113" s="95">
        <v>62.140504999999997</v>
      </c>
      <c r="J113" s="95">
        <v>54.208872</v>
      </c>
      <c r="K113" s="95"/>
      <c r="L113" s="11"/>
      <c r="M113" s="11"/>
      <c r="N113" s="11"/>
      <c r="T113" s="97"/>
      <c r="U113" s="97"/>
      <c r="V113" s="97"/>
    </row>
    <row r="114" spans="1:22" x14ac:dyDescent="0.2">
      <c r="A114" s="98">
        <v>44501</v>
      </c>
      <c r="B114" s="95">
        <v>7.1924334912830421</v>
      </c>
      <c r="C114" s="95">
        <f t="shared" si="1"/>
        <v>0.50015962045000073</v>
      </c>
      <c r="D114" s="95">
        <v>7.6925931117330428</v>
      </c>
      <c r="E114" s="11"/>
      <c r="F114" s="11"/>
      <c r="G114" s="95"/>
      <c r="H114" s="95">
        <v>66.071399999999997</v>
      </c>
      <c r="I114" s="95">
        <v>71.394914</v>
      </c>
      <c r="J114" s="95">
        <v>60.932282000000001</v>
      </c>
      <c r="K114" s="95"/>
      <c r="L114" s="11"/>
      <c r="M114" s="11"/>
      <c r="N114" s="11"/>
      <c r="T114" s="97"/>
      <c r="U114" s="97"/>
      <c r="V114" s="97"/>
    </row>
    <row r="115" spans="1:22" x14ac:dyDescent="0.2">
      <c r="A115" s="98">
        <v>44531</v>
      </c>
      <c r="B115" s="95">
        <v>7.6419605844882339</v>
      </c>
      <c r="C115" s="95">
        <f t="shared" si="1"/>
        <v>2.5295744091800012</v>
      </c>
      <c r="D115" s="95">
        <v>10.171534993668235</v>
      </c>
      <c r="E115" s="11"/>
      <c r="F115" s="11"/>
      <c r="G115" s="95"/>
      <c r="H115" s="95">
        <v>91.541300000000007</v>
      </c>
      <c r="I115" s="95">
        <v>103.582201</v>
      </c>
      <c r="J115" s="95">
        <v>79.757233999999997</v>
      </c>
      <c r="K115" s="95"/>
      <c r="L115" s="11"/>
      <c r="M115" s="11"/>
      <c r="N115" s="11"/>
      <c r="T115" s="97"/>
      <c r="U115" s="97"/>
      <c r="V115" s="97"/>
    </row>
    <row r="116" spans="1:22" x14ac:dyDescent="0.2">
      <c r="A116" s="98">
        <v>44562</v>
      </c>
      <c r="B116" s="95">
        <v>7.8712194020228807</v>
      </c>
      <c r="C116" s="95">
        <f t="shared" si="1"/>
        <v>4.7809778513699985</v>
      </c>
      <c r="D116" s="95">
        <v>12.652197253392879</v>
      </c>
      <c r="E116" s="11"/>
      <c r="F116" s="11"/>
      <c r="G116" s="95"/>
      <c r="H116" s="95">
        <v>122.0676</v>
      </c>
      <c r="I116" s="95">
        <v>146.11720199999999</v>
      </c>
      <c r="J116" s="95">
        <v>102.26129899999999</v>
      </c>
      <c r="K116" s="95"/>
      <c r="L116" s="11"/>
      <c r="M116" s="11"/>
      <c r="N116" s="11"/>
      <c r="T116" s="97"/>
      <c r="U116" s="97"/>
      <c r="V116" s="97"/>
    </row>
    <row r="117" spans="1:22" x14ac:dyDescent="0.2">
      <c r="A117" s="98">
        <v>44593</v>
      </c>
      <c r="B117" s="95">
        <v>7.8712194020228807</v>
      </c>
      <c r="C117" s="95">
        <f t="shared" si="1"/>
        <v>3.9711303563400016</v>
      </c>
      <c r="D117" s="95">
        <v>11.842349758362882</v>
      </c>
      <c r="E117" s="11"/>
      <c r="F117" s="11"/>
      <c r="G117" s="95"/>
      <c r="H117" s="95">
        <v>100.1298</v>
      </c>
      <c r="I117" s="95">
        <v>109.096718</v>
      </c>
      <c r="J117" s="95">
        <v>91.978210000000004</v>
      </c>
      <c r="K117" s="95"/>
      <c r="L117" s="11"/>
      <c r="M117" s="11"/>
      <c r="N117" s="11"/>
      <c r="T117" s="97"/>
      <c r="U117" s="97"/>
      <c r="V117" s="97"/>
    </row>
    <row r="118" spans="1:22" x14ac:dyDescent="0.2">
      <c r="A118" s="98">
        <v>44621</v>
      </c>
      <c r="B118" s="95">
        <v>7.4082064960215339</v>
      </c>
      <c r="C118" s="95">
        <f t="shared" si="1"/>
        <v>0.88247341251999867</v>
      </c>
      <c r="D118" s="95">
        <v>8.2906799085415326</v>
      </c>
      <c r="E118" s="11"/>
      <c r="F118" s="11"/>
      <c r="G118" s="95"/>
      <c r="H118" s="95">
        <v>69.783600000000007</v>
      </c>
      <c r="I118" s="95">
        <v>76.227526999999995</v>
      </c>
      <c r="J118" s="95">
        <v>63.475850999999999</v>
      </c>
      <c r="K118" s="95"/>
      <c r="L118" s="11"/>
      <c r="M118" s="11"/>
      <c r="N118" s="11"/>
      <c r="T118" s="97"/>
      <c r="U118" s="97"/>
      <c r="V118" s="97"/>
    </row>
    <row r="119" spans="1:22" x14ac:dyDescent="0.2">
      <c r="A119" s="98">
        <v>44652</v>
      </c>
      <c r="B119" s="95">
        <v>6.9451935900201862</v>
      </c>
      <c r="C119" s="95">
        <f t="shared" si="1"/>
        <v>0.30831757425000106</v>
      </c>
      <c r="D119" s="95">
        <v>7.2535111642701873</v>
      </c>
      <c r="E119" s="11"/>
      <c r="F119" s="11"/>
      <c r="G119" s="95"/>
      <c r="H119" s="95">
        <v>63.485599999999998</v>
      </c>
      <c r="I119" s="95">
        <v>71.078035</v>
      </c>
      <c r="J119" s="95">
        <v>56.840859000000002</v>
      </c>
      <c r="K119" s="95"/>
      <c r="L119" s="11"/>
      <c r="M119" s="11"/>
      <c r="N119" s="11"/>
      <c r="T119" s="97"/>
      <c r="U119" s="97"/>
      <c r="V119" s="97"/>
    </row>
    <row r="120" spans="1:22" x14ac:dyDescent="0.2">
      <c r="A120" s="98">
        <v>44682</v>
      </c>
      <c r="B120" s="95">
        <v>7.4082064960215339</v>
      </c>
      <c r="C120" s="95">
        <f t="shared" si="1"/>
        <v>0.32202057754999913</v>
      </c>
      <c r="D120" s="95">
        <v>7.730227073571533</v>
      </c>
      <c r="E120" s="11"/>
      <c r="F120" s="11"/>
      <c r="G120" s="95"/>
      <c r="H120" s="95">
        <v>68.557100000000005</v>
      </c>
      <c r="I120" s="95">
        <v>80.03125</v>
      </c>
      <c r="J120" s="95">
        <v>58.253034999999997</v>
      </c>
      <c r="K120" s="95"/>
      <c r="L120" s="11"/>
      <c r="M120" s="11"/>
      <c r="N120" s="11"/>
      <c r="T120" s="97"/>
      <c r="U120" s="97"/>
      <c r="V120" s="97"/>
    </row>
    <row r="121" spans="1:22" x14ac:dyDescent="0.2">
      <c r="A121" s="98">
        <v>44713</v>
      </c>
      <c r="B121" s="95">
        <v>7.5934116584220694</v>
      </c>
      <c r="C121" s="95">
        <f t="shared" si="1"/>
        <v>0.3261314785399998</v>
      </c>
      <c r="D121" s="95">
        <v>7.9195431369620692</v>
      </c>
      <c r="E121" s="11"/>
      <c r="F121" s="11"/>
      <c r="G121" s="95"/>
      <c r="H121" s="95">
        <v>71.492900000000006</v>
      </c>
      <c r="I121" s="95">
        <v>83.496106999999995</v>
      </c>
      <c r="J121" s="95">
        <v>60.013097000000002</v>
      </c>
      <c r="K121" s="95"/>
      <c r="L121" s="11"/>
      <c r="M121" s="11"/>
      <c r="N121" s="11"/>
      <c r="T121" s="97"/>
      <c r="U121" s="97"/>
      <c r="V121" s="97"/>
    </row>
    <row r="122" spans="1:22" x14ac:dyDescent="0.2">
      <c r="A122" s="98">
        <v>44743</v>
      </c>
      <c r="B122" s="95">
        <v>7.8712194020228807</v>
      </c>
      <c r="C122" s="95">
        <f t="shared" si="1"/>
        <v>0.33435328052000024</v>
      </c>
      <c r="D122" s="95">
        <v>8.205572682542881</v>
      </c>
      <c r="E122" s="11"/>
      <c r="F122" s="11"/>
      <c r="G122" s="95"/>
      <c r="H122" s="95">
        <v>80.093199999999996</v>
      </c>
      <c r="I122" s="95">
        <v>99.807083000000006</v>
      </c>
      <c r="J122" s="95">
        <v>63.859141999999999</v>
      </c>
      <c r="K122" s="95"/>
      <c r="L122" s="11"/>
      <c r="M122" s="11"/>
      <c r="N122" s="11"/>
      <c r="T122" s="97"/>
      <c r="U122" s="97"/>
      <c r="V122" s="97"/>
    </row>
    <row r="123" spans="1:22" x14ac:dyDescent="0.2">
      <c r="A123" s="98">
        <v>44774</v>
      </c>
      <c r="B123" s="95">
        <v>7.8712194020228807</v>
      </c>
      <c r="C123" s="95">
        <f t="shared" si="1"/>
        <v>0.34257508250000157</v>
      </c>
      <c r="D123" s="95">
        <v>8.2137944845228823</v>
      </c>
      <c r="E123" s="11"/>
      <c r="F123" s="11"/>
      <c r="G123" s="95"/>
      <c r="H123" s="95">
        <v>71.349199999999996</v>
      </c>
      <c r="I123" s="95">
        <v>80.219211000000001</v>
      </c>
      <c r="J123" s="95">
        <v>62.667765000000003</v>
      </c>
      <c r="K123" s="95"/>
      <c r="L123" s="11"/>
      <c r="M123" s="11"/>
      <c r="N123" s="11"/>
      <c r="T123" s="97"/>
      <c r="U123" s="97"/>
      <c r="V123" s="97"/>
    </row>
    <row r="124" spans="1:22" x14ac:dyDescent="0.2">
      <c r="A124" s="98">
        <v>44805</v>
      </c>
      <c r="B124" s="95">
        <v>7.4082064960215339</v>
      </c>
      <c r="C124" s="95">
        <f t="shared" si="1"/>
        <v>0.33709388118000039</v>
      </c>
      <c r="D124" s="95">
        <v>7.7453003772015343</v>
      </c>
      <c r="E124" s="11"/>
      <c r="F124" s="11"/>
      <c r="G124" s="95"/>
      <c r="H124" s="95">
        <v>63.503900000000002</v>
      </c>
      <c r="I124" s="95">
        <v>67.566335000000009</v>
      </c>
      <c r="J124" s="95">
        <v>59.531357999999997</v>
      </c>
      <c r="K124" s="95"/>
      <c r="L124" s="11"/>
      <c r="M124" s="11"/>
      <c r="N124" s="11"/>
      <c r="T124" s="97"/>
      <c r="U124" s="97"/>
      <c r="V124" s="97"/>
    </row>
    <row r="125" spans="1:22" x14ac:dyDescent="0.2">
      <c r="A125" s="98">
        <v>44835</v>
      </c>
      <c r="B125" s="95">
        <v>6.9451935900201862</v>
      </c>
      <c r="C125" s="95">
        <f t="shared" si="1"/>
        <v>0.33709388118000128</v>
      </c>
      <c r="D125" s="95">
        <v>7.2822874712001875</v>
      </c>
      <c r="E125" s="11"/>
      <c r="F125" s="11"/>
      <c r="G125" s="95"/>
      <c r="H125" s="95">
        <v>60.537799999999997</v>
      </c>
      <c r="I125" s="95">
        <v>64.486784999999998</v>
      </c>
      <c r="J125" s="95">
        <v>56.935245000000002</v>
      </c>
      <c r="K125" s="95"/>
      <c r="L125" s="11"/>
      <c r="M125" s="11"/>
      <c r="N125" s="11"/>
      <c r="T125" s="97"/>
      <c r="U125" s="97"/>
      <c r="V125" s="97"/>
    </row>
    <row r="126" spans="1:22" x14ac:dyDescent="0.2">
      <c r="A126" s="98">
        <v>44866</v>
      </c>
      <c r="B126" s="95">
        <v>7.4082064960215339</v>
      </c>
      <c r="C126" s="95">
        <f t="shared" si="1"/>
        <v>0.50516121665449898</v>
      </c>
      <c r="D126" s="95">
        <v>7.9133677126760329</v>
      </c>
      <c r="E126" s="11"/>
      <c r="F126" s="11"/>
      <c r="G126" s="95"/>
      <c r="H126" s="95">
        <v>68.846199999999996</v>
      </c>
      <c r="I126" s="95">
        <v>74.526589999999999</v>
      </c>
      <c r="J126" s="95">
        <v>63.370162999999998</v>
      </c>
      <c r="K126" s="95"/>
      <c r="L126" s="11"/>
      <c r="M126" s="11"/>
      <c r="N126" s="11"/>
      <c r="T126" s="97"/>
      <c r="U126" s="97"/>
      <c r="V126" s="97"/>
    </row>
    <row r="127" spans="1:22" x14ac:dyDescent="0.2">
      <c r="A127" s="98">
        <v>44896</v>
      </c>
      <c r="B127" s="95">
        <v>7.8712194020228807</v>
      </c>
      <c r="C127" s="95">
        <f t="shared" si="1"/>
        <v>2.5548701532718017</v>
      </c>
      <c r="D127" s="95">
        <v>10.426089555294682</v>
      </c>
      <c r="E127" s="11"/>
      <c r="F127" s="11"/>
      <c r="G127" s="95"/>
      <c r="H127" s="95">
        <v>94.532499999999999</v>
      </c>
      <c r="I127" s="95">
        <v>107.336676</v>
      </c>
      <c r="J127" s="95">
        <v>83.034820999999994</v>
      </c>
      <c r="K127" s="95"/>
      <c r="L127" s="11"/>
      <c r="M127" s="11"/>
      <c r="N127" s="11"/>
      <c r="T127" s="97"/>
      <c r="U127" s="97"/>
      <c r="V127" s="97"/>
    </row>
    <row r="128" spans="1:22" x14ac:dyDescent="0.2">
      <c r="A128" s="98">
        <v>44927</v>
      </c>
      <c r="B128" s="95">
        <f>B116*(1+B$5)</f>
        <v>8.0286437900633381</v>
      </c>
      <c r="C128" s="95">
        <f>D128-B128</f>
        <v>4.8765974083973997</v>
      </c>
      <c r="D128" s="95">
        <f>D116*(1+D$5)</f>
        <v>12.905241198460738</v>
      </c>
      <c r="E128" s="11"/>
      <c r="F128" s="11"/>
      <c r="G128" s="95"/>
      <c r="H128" s="95">
        <f>H116*(1+H$5)</f>
        <v>124.50895200000001</v>
      </c>
      <c r="I128" s="95">
        <f>I116*(1+I$5)</f>
        <v>149.03954604</v>
      </c>
      <c r="J128" s="95">
        <f>J116*(1+J$5)</f>
        <v>104.30652497999999</v>
      </c>
      <c r="K128" s="95"/>
      <c r="L128" s="11"/>
      <c r="M128" s="11"/>
      <c r="N128" s="11"/>
    </row>
    <row r="129" spans="1:14" x14ac:dyDescent="0.2">
      <c r="A129" s="98">
        <v>44958</v>
      </c>
      <c r="B129" s="95">
        <f t="shared" ref="B129:B192" si="2">B117*(1+B$5)</f>
        <v>8.0286437900633381</v>
      </c>
      <c r="C129" s="95">
        <f t="shared" ref="C129:C192" si="3">D129-B129</f>
        <v>4.0505529634668029</v>
      </c>
      <c r="D129" s="95">
        <f t="shared" ref="D129:D192" si="4">D117*(1+D$5)</f>
        <v>12.079196753530141</v>
      </c>
      <c r="E129" s="11"/>
      <c r="F129" s="11"/>
      <c r="G129" s="95"/>
      <c r="H129" s="95">
        <f t="shared" ref="H129:J144" si="5">H117*(1+H$5)</f>
        <v>102.132396</v>
      </c>
      <c r="I129" s="95">
        <f t="shared" si="5"/>
        <v>111.27865236</v>
      </c>
      <c r="J129" s="95">
        <f t="shared" si="5"/>
        <v>93.817774200000002</v>
      </c>
      <c r="K129" s="95"/>
      <c r="L129" s="11"/>
      <c r="M129" s="11"/>
      <c r="N129" s="11"/>
    </row>
    <row r="130" spans="1:14" x14ac:dyDescent="0.2">
      <c r="A130" s="98">
        <v>44986</v>
      </c>
      <c r="B130" s="95">
        <f t="shared" si="2"/>
        <v>7.5563706259419643</v>
      </c>
      <c r="C130" s="95">
        <f t="shared" si="3"/>
        <v>0.90012288077039848</v>
      </c>
      <c r="D130" s="95">
        <f t="shared" si="4"/>
        <v>8.4564935067123628</v>
      </c>
      <c r="E130" s="11"/>
      <c r="F130" s="11"/>
      <c r="G130" s="95"/>
      <c r="H130" s="95">
        <f t="shared" si="5"/>
        <v>71.179272000000012</v>
      </c>
      <c r="I130" s="95">
        <f t="shared" si="5"/>
        <v>77.752077540000002</v>
      </c>
      <c r="J130" s="95">
        <f t="shared" si="5"/>
        <v>64.745368020000001</v>
      </c>
      <c r="K130" s="95"/>
      <c r="L130" s="11"/>
      <c r="M130" s="11"/>
      <c r="N130" s="11"/>
    </row>
    <row r="131" spans="1:14" x14ac:dyDescent="0.2">
      <c r="A131" s="98">
        <v>45017</v>
      </c>
      <c r="B131" s="95">
        <f t="shared" si="2"/>
        <v>7.0840974618205896</v>
      </c>
      <c r="C131" s="95">
        <f t="shared" si="3"/>
        <v>0.31448392573500161</v>
      </c>
      <c r="D131" s="95">
        <f t="shared" si="4"/>
        <v>7.3985813875555912</v>
      </c>
      <c r="E131" s="11"/>
      <c r="F131" s="11"/>
      <c r="G131" s="95"/>
      <c r="H131" s="95">
        <f t="shared" si="5"/>
        <v>64.755312000000004</v>
      </c>
      <c r="I131" s="95">
        <f t="shared" si="5"/>
        <v>72.4995957</v>
      </c>
      <c r="J131" s="95">
        <f t="shared" si="5"/>
        <v>57.977676180000003</v>
      </c>
      <c r="K131" s="95"/>
      <c r="L131" s="11"/>
      <c r="M131" s="11"/>
      <c r="N131" s="11"/>
    </row>
    <row r="132" spans="1:14" x14ac:dyDescent="0.2">
      <c r="A132" s="98">
        <v>45047</v>
      </c>
      <c r="B132" s="95">
        <f t="shared" si="2"/>
        <v>7.5563706259419643</v>
      </c>
      <c r="C132" s="95">
        <f t="shared" si="3"/>
        <v>0.32846098910099997</v>
      </c>
      <c r="D132" s="95">
        <f t="shared" si="4"/>
        <v>7.8848316150429643</v>
      </c>
      <c r="E132" s="11"/>
      <c r="F132" s="11"/>
      <c r="G132" s="95"/>
      <c r="H132" s="95">
        <f t="shared" si="5"/>
        <v>69.928242000000012</v>
      </c>
      <c r="I132" s="95">
        <f t="shared" si="5"/>
        <v>81.631875000000008</v>
      </c>
      <c r="J132" s="95">
        <f t="shared" si="5"/>
        <v>59.418095699999995</v>
      </c>
      <c r="K132" s="95"/>
      <c r="L132" s="11"/>
      <c r="M132" s="11"/>
      <c r="N132" s="11"/>
    </row>
    <row r="133" spans="1:14" x14ac:dyDescent="0.2">
      <c r="A133" s="98">
        <v>45078</v>
      </c>
      <c r="B133" s="95">
        <f t="shared" si="2"/>
        <v>7.7452798915905108</v>
      </c>
      <c r="C133" s="95">
        <f t="shared" si="3"/>
        <v>0.33265410811079921</v>
      </c>
      <c r="D133" s="95">
        <f t="shared" si="4"/>
        <v>8.07793399970131</v>
      </c>
      <c r="E133" s="11"/>
      <c r="F133" s="11"/>
      <c r="G133" s="95"/>
      <c r="H133" s="95">
        <f t="shared" si="5"/>
        <v>72.922758000000002</v>
      </c>
      <c r="I133" s="95">
        <f t="shared" si="5"/>
        <v>85.166029139999992</v>
      </c>
      <c r="J133" s="95">
        <f t="shared" si="5"/>
        <v>61.213358940000006</v>
      </c>
      <c r="K133" s="95"/>
      <c r="L133" s="11"/>
      <c r="M133" s="11"/>
      <c r="N133" s="11"/>
    </row>
    <row r="134" spans="1:14" x14ac:dyDescent="0.2">
      <c r="A134" s="98">
        <v>45108</v>
      </c>
      <c r="B134" s="95">
        <f t="shared" si="2"/>
        <v>8.0286437900633381</v>
      </c>
      <c r="C134" s="95">
        <f t="shared" si="3"/>
        <v>0.34104034613040035</v>
      </c>
      <c r="D134" s="95">
        <f t="shared" si="4"/>
        <v>8.3696841361937384</v>
      </c>
      <c r="E134" s="11"/>
      <c r="F134" s="11"/>
      <c r="G134" s="95"/>
      <c r="H134" s="95">
        <f t="shared" si="5"/>
        <v>81.695064000000002</v>
      </c>
      <c r="I134" s="95">
        <f t="shared" si="5"/>
        <v>101.80322466000001</v>
      </c>
      <c r="J134" s="95">
        <f t="shared" si="5"/>
        <v>65.13632484</v>
      </c>
      <c r="K134" s="95"/>
      <c r="L134" s="11"/>
      <c r="M134" s="11"/>
      <c r="N134" s="11"/>
    </row>
    <row r="135" spans="1:14" x14ac:dyDescent="0.2">
      <c r="A135" s="98">
        <v>45139</v>
      </c>
      <c r="B135" s="95">
        <f t="shared" si="2"/>
        <v>8.0286437900633381</v>
      </c>
      <c r="C135" s="95">
        <f t="shared" si="3"/>
        <v>0.34942658415000238</v>
      </c>
      <c r="D135" s="95">
        <f t="shared" si="4"/>
        <v>8.3780703742133404</v>
      </c>
      <c r="E135" s="11"/>
      <c r="F135" s="11"/>
      <c r="G135" s="95"/>
      <c r="H135" s="95">
        <f t="shared" si="5"/>
        <v>72.776184000000001</v>
      </c>
      <c r="I135" s="95">
        <f t="shared" si="5"/>
        <v>81.823595220000001</v>
      </c>
      <c r="J135" s="95">
        <f t="shared" si="5"/>
        <v>63.921120300000005</v>
      </c>
      <c r="K135" s="95"/>
      <c r="L135" s="11"/>
      <c r="M135" s="11"/>
      <c r="N135" s="11"/>
    </row>
    <row r="136" spans="1:14" x14ac:dyDescent="0.2">
      <c r="A136" s="98">
        <v>45170</v>
      </c>
      <c r="B136" s="95">
        <f t="shared" si="2"/>
        <v>7.5563706259419643</v>
      </c>
      <c r="C136" s="95">
        <f t="shared" si="3"/>
        <v>0.34383575880360073</v>
      </c>
      <c r="D136" s="95">
        <f t="shared" si="4"/>
        <v>7.900206384745565</v>
      </c>
      <c r="E136" s="11"/>
      <c r="F136" s="11"/>
      <c r="G136" s="95"/>
      <c r="H136" s="95">
        <f t="shared" si="5"/>
        <v>64.773978</v>
      </c>
      <c r="I136" s="95">
        <f t="shared" si="5"/>
        <v>68.917661700000011</v>
      </c>
      <c r="J136" s="95">
        <f t="shared" si="5"/>
        <v>60.721985159999996</v>
      </c>
      <c r="K136" s="95"/>
      <c r="L136" s="11"/>
      <c r="M136" s="11"/>
      <c r="N136" s="11"/>
    </row>
    <row r="137" spans="1:14" x14ac:dyDescent="0.2">
      <c r="A137" s="98">
        <v>45200</v>
      </c>
      <c r="B137" s="95">
        <f t="shared" si="2"/>
        <v>7.0840974618205896</v>
      </c>
      <c r="C137" s="95">
        <f t="shared" si="3"/>
        <v>0.34383575880360162</v>
      </c>
      <c r="D137" s="95">
        <f t="shared" si="4"/>
        <v>7.4279332206241913</v>
      </c>
      <c r="E137" s="11"/>
      <c r="F137" s="11"/>
      <c r="G137" s="95"/>
      <c r="H137" s="95">
        <f t="shared" si="5"/>
        <v>61.748556000000001</v>
      </c>
      <c r="I137" s="95">
        <f t="shared" si="5"/>
        <v>65.776520699999992</v>
      </c>
      <c r="J137" s="95">
        <f t="shared" si="5"/>
        <v>58.073949900000002</v>
      </c>
      <c r="K137" s="95"/>
      <c r="L137" s="11"/>
      <c r="M137" s="11"/>
      <c r="N137" s="11"/>
    </row>
    <row r="138" spans="1:14" x14ac:dyDescent="0.2">
      <c r="A138" s="98">
        <v>45231</v>
      </c>
      <c r="B138" s="95">
        <f t="shared" si="2"/>
        <v>7.5563706259419643</v>
      </c>
      <c r="C138" s="95">
        <f t="shared" si="3"/>
        <v>0.51526444098758972</v>
      </c>
      <c r="D138" s="95">
        <f t="shared" si="4"/>
        <v>8.071635066929554</v>
      </c>
      <c r="E138" s="11"/>
      <c r="F138" s="11"/>
      <c r="G138" s="95"/>
      <c r="H138" s="95">
        <f t="shared" si="5"/>
        <v>70.223123999999999</v>
      </c>
      <c r="I138" s="95">
        <f t="shared" si="5"/>
        <v>76.017121799999998</v>
      </c>
      <c r="J138" s="95">
        <f t="shared" si="5"/>
        <v>64.63756626</v>
      </c>
      <c r="K138" s="95"/>
      <c r="L138" s="11"/>
      <c r="M138" s="11"/>
      <c r="N138" s="11"/>
    </row>
    <row r="139" spans="1:14" x14ac:dyDescent="0.2">
      <c r="A139" s="98">
        <v>45261</v>
      </c>
      <c r="B139" s="95">
        <f t="shared" si="2"/>
        <v>8.0286437900633381</v>
      </c>
      <c r="C139" s="95">
        <f t="shared" si="3"/>
        <v>2.6059675563372373</v>
      </c>
      <c r="D139" s="95">
        <f t="shared" si="4"/>
        <v>10.634611346400575</v>
      </c>
      <c r="E139" s="11"/>
      <c r="F139" s="11"/>
      <c r="G139" s="95"/>
      <c r="H139" s="95">
        <f t="shared" si="5"/>
        <v>96.423150000000007</v>
      </c>
      <c r="I139" s="95">
        <f t="shared" si="5"/>
        <v>109.48340952</v>
      </c>
      <c r="J139" s="95">
        <f t="shared" si="5"/>
        <v>84.695517420000002</v>
      </c>
      <c r="K139" s="95"/>
      <c r="L139" s="11"/>
      <c r="M139" s="11"/>
      <c r="N139" s="11"/>
    </row>
    <row r="140" spans="1:14" x14ac:dyDescent="0.2">
      <c r="A140" s="98">
        <v>45292</v>
      </c>
      <c r="B140" s="95">
        <f t="shared" si="2"/>
        <v>8.1892166658646044</v>
      </c>
      <c r="C140" s="95">
        <f t="shared" si="3"/>
        <v>4.9741293565653493</v>
      </c>
      <c r="D140" s="95">
        <f t="shared" si="4"/>
        <v>13.163346022429954</v>
      </c>
      <c r="E140" s="11"/>
      <c r="F140" s="11"/>
      <c r="G140" s="95"/>
      <c r="H140" s="95">
        <f t="shared" si="5"/>
        <v>126.99913104000001</v>
      </c>
      <c r="I140" s="95">
        <f t="shared" si="5"/>
        <v>152.02033696079999</v>
      </c>
      <c r="J140" s="95">
        <f t="shared" si="5"/>
        <v>106.39265547959999</v>
      </c>
      <c r="K140" s="95"/>
      <c r="L140" s="11"/>
      <c r="M140" s="11"/>
      <c r="N140" s="11"/>
    </row>
    <row r="141" spans="1:14" x14ac:dyDescent="0.2">
      <c r="A141" s="98">
        <v>45323</v>
      </c>
      <c r="B141" s="95">
        <f t="shared" si="2"/>
        <v>8.1892166658646044</v>
      </c>
      <c r="C141" s="95">
        <f t="shared" si="3"/>
        <v>4.1315640227361392</v>
      </c>
      <c r="D141" s="95">
        <f t="shared" si="4"/>
        <v>12.320780688600744</v>
      </c>
      <c r="E141" s="11"/>
      <c r="F141" s="11"/>
      <c r="G141" s="95"/>
      <c r="H141" s="95">
        <f t="shared" si="5"/>
        <v>104.17504392000001</v>
      </c>
      <c r="I141" s="95">
        <f t="shared" si="5"/>
        <v>113.5042254072</v>
      </c>
      <c r="J141" s="95">
        <f t="shared" si="5"/>
        <v>95.694129684000004</v>
      </c>
      <c r="K141" s="95"/>
      <c r="L141" s="11"/>
      <c r="M141" s="11"/>
      <c r="N141" s="11"/>
    </row>
    <row r="142" spans="1:14" x14ac:dyDescent="0.2">
      <c r="A142" s="98">
        <v>45352</v>
      </c>
      <c r="B142" s="95">
        <f t="shared" si="2"/>
        <v>7.7074980384608036</v>
      </c>
      <c r="C142" s="95">
        <f t="shared" si="3"/>
        <v>0.91812533838580634</v>
      </c>
      <c r="D142" s="95">
        <f t="shared" si="4"/>
        <v>8.62562337684661</v>
      </c>
      <c r="E142" s="11"/>
      <c r="F142" s="11"/>
      <c r="G142" s="95"/>
      <c r="H142" s="95">
        <f t="shared" si="5"/>
        <v>72.602857440000008</v>
      </c>
      <c r="I142" s="95">
        <f t="shared" si="5"/>
        <v>79.307119090800001</v>
      </c>
      <c r="J142" s="95">
        <f t="shared" si="5"/>
        <v>66.040275380400004</v>
      </c>
      <c r="K142" s="95"/>
      <c r="L142" s="11"/>
      <c r="M142" s="11"/>
      <c r="N142" s="11"/>
    </row>
    <row r="143" spans="1:14" x14ac:dyDescent="0.2">
      <c r="A143" s="98">
        <v>45383</v>
      </c>
      <c r="B143" s="95">
        <f t="shared" si="2"/>
        <v>7.2257794110570019</v>
      </c>
      <c r="C143" s="95">
        <f t="shared" si="3"/>
        <v>0.32077360424970092</v>
      </c>
      <c r="D143" s="95">
        <f t="shared" si="4"/>
        <v>7.5465530153067029</v>
      </c>
      <c r="E143" s="11"/>
      <c r="F143" s="11"/>
      <c r="G143" s="95"/>
      <c r="H143" s="95">
        <f t="shared" si="5"/>
        <v>66.050418239999999</v>
      </c>
      <c r="I143" s="95">
        <f t="shared" si="5"/>
        <v>73.949587613999995</v>
      </c>
      <c r="J143" s="95">
        <f t="shared" si="5"/>
        <v>59.137229703600006</v>
      </c>
      <c r="K143" s="95"/>
      <c r="L143" s="11"/>
      <c r="M143" s="11"/>
      <c r="N143" s="11"/>
    </row>
    <row r="144" spans="1:14" x14ac:dyDescent="0.2">
      <c r="A144" s="98">
        <v>45413</v>
      </c>
      <c r="B144" s="95">
        <f t="shared" si="2"/>
        <v>7.7074980384608036</v>
      </c>
      <c r="C144" s="95">
        <f t="shared" si="3"/>
        <v>0.33503020888302082</v>
      </c>
      <c r="D144" s="95">
        <f t="shared" si="4"/>
        <v>8.0425282473438244</v>
      </c>
      <c r="E144" s="11"/>
      <c r="F144" s="11"/>
      <c r="G144" s="95"/>
      <c r="H144" s="95">
        <f t="shared" si="5"/>
        <v>71.326806840000017</v>
      </c>
      <c r="I144" s="95">
        <f t="shared" si="5"/>
        <v>83.264512500000009</v>
      </c>
      <c r="J144" s="95">
        <f t="shared" si="5"/>
        <v>60.606457613999993</v>
      </c>
      <c r="K144" s="95"/>
      <c r="L144" s="11"/>
      <c r="M144" s="11"/>
      <c r="N144" s="11"/>
    </row>
    <row r="145" spans="1:14" x14ac:dyDescent="0.2">
      <c r="A145" s="98">
        <v>45444</v>
      </c>
      <c r="B145" s="95">
        <f t="shared" si="2"/>
        <v>7.9001854894223209</v>
      </c>
      <c r="C145" s="95">
        <f t="shared" si="3"/>
        <v>0.33930719027301581</v>
      </c>
      <c r="D145" s="95">
        <f t="shared" si="4"/>
        <v>8.2394926796953367</v>
      </c>
      <c r="E145" s="11"/>
      <c r="F145" s="11"/>
      <c r="G145" s="95"/>
      <c r="H145" s="95">
        <f t="shared" ref="H145:J160" si="6">H133*(1+H$5)</f>
        <v>74.381213160000001</v>
      </c>
      <c r="I145" s="95">
        <f t="shared" si="6"/>
        <v>86.869349722799996</v>
      </c>
      <c r="J145" s="95">
        <f t="shared" si="6"/>
        <v>62.437626118800004</v>
      </c>
      <c r="K145" s="95"/>
      <c r="L145" s="11"/>
      <c r="M145" s="11"/>
      <c r="N145" s="11"/>
    </row>
    <row r="146" spans="1:14" x14ac:dyDescent="0.2">
      <c r="A146" s="98">
        <v>45474</v>
      </c>
      <c r="B146" s="95">
        <f t="shared" si="2"/>
        <v>8.1892166658646044</v>
      </c>
      <c r="C146" s="95">
        <f t="shared" si="3"/>
        <v>0.34786115305300847</v>
      </c>
      <c r="D146" s="95">
        <f t="shared" si="4"/>
        <v>8.5370778189176129</v>
      </c>
      <c r="E146" s="11"/>
      <c r="F146" s="11"/>
      <c r="G146" s="95"/>
      <c r="H146" s="95">
        <f t="shared" si="6"/>
        <v>83.328965280000006</v>
      </c>
      <c r="I146" s="95">
        <f t="shared" si="6"/>
        <v>103.83928915320001</v>
      </c>
      <c r="J146" s="95">
        <f t="shared" si="6"/>
        <v>66.439051336800006</v>
      </c>
      <c r="K146" s="95"/>
      <c r="L146" s="11"/>
      <c r="M146" s="11"/>
      <c r="N146" s="11"/>
    </row>
    <row r="147" spans="1:14" x14ac:dyDescent="0.2">
      <c r="A147" s="98">
        <v>45505</v>
      </c>
      <c r="B147" s="95">
        <f t="shared" si="2"/>
        <v>8.1892166658646044</v>
      </c>
      <c r="C147" s="95">
        <f t="shared" si="3"/>
        <v>0.35641511583300378</v>
      </c>
      <c r="D147" s="95">
        <f t="shared" si="4"/>
        <v>8.5456317816976082</v>
      </c>
      <c r="E147" s="11"/>
      <c r="F147" s="11"/>
      <c r="G147" s="95"/>
      <c r="H147" s="95">
        <f t="shared" si="6"/>
        <v>74.23170768</v>
      </c>
      <c r="I147" s="95">
        <f t="shared" si="6"/>
        <v>83.460067124399998</v>
      </c>
      <c r="J147" s="95">
        <f t="shared" si="6"/>
        <v>65.199542706000003</v>
      </c>
      <c r="K147" s="95"/>
      <c r="L147" s="11"/>
      <c r="M147" s="11"/>
      <c r="N147" s="11"/>
    </row>
    <row r="148" spans="1:14" x14ac:dyDescent="0.2">
      <c r="A148" s="98">
        <v>45536</v>
      </c>
      <c r="B148" s="95">
        <f t="shared" si="2"/>
        <v>7.7074980384608036</v>
      </c>
      <c r="C148" s="95">
        <f t="shared" si="3"/>
        <v>0.35071247397967298</v>
      </c>
      <c r="D148" s="95">
        <f t="shared" si="4"/>
        <v>8.0582105124404766</v>
      </c>
      <c r="E148" s="11"/>
      <c r="F148" s="11"/>
      <c r="G148" s="95"/>
      <c r="H148" s="95">
        <f t="shared" si="6"/>
        <v>66.069457560000004</v>
      </c>
      <c r="I148" s="95">
        <f t="shared" si="6"/>
        <v>70.296014934000013</v>
      </c>
      <c r="J148" s="95">
        <f t="shared" si="6"/>
        <v>61.936424863199996</v>
      </c>
      <c r="K148" s="95"/>
      <c r="L148" s="11"/>
      <c r="M148" s="11"/>
      <c r="N148" s="11"/>
    </row>
    <row r="149" spans="1:14" x14ac:dyDescent="0.2">
      <c r="A149" s="98">
        <v>45566</v>
      </c>
      <c r="B149" s="95">
        <f t="shared" si="2"/>
        <v>7.2257794110570019</v>
      </c>
      <c r="C149" s="95">
        <f t="shared" si="3"/>
        <v>0.35071247397967298</v>
      </c>
      <c r="D149" s="95">
        <f t="shared" si="4"/>
        <v>7.5764918850366749</v>
      </c>
      <c r="E149" s="11"/>
      <c r="F149" s="11"/>
      <c r="G149" s="95"/>
      <c r="H149" s="95">
        <f t="shared" si="6"/>
        <v>62.983527120000005</v>
      </c>
      <c r="I149" s="95">
        <f t="shared" si="6"/>
        <v>67.092051113999986</v>
      </c>
      <c r="J149" s="95">
        <f t="shared" si="6"/>
        <v>59.235428898000002</v>
      </c>
      <c r="K149" s="95"/>
      <c r="L149" s="11"/>
      <c r="M149" s="11"/>
      <c r="N149" s="11"/>
    </row>
    <row r="150" spans="1:14" x14ac:dyDescent="0.2">
      <c r="A150" s="98">
        <v>45597</v>
      </c>
      <c r="B150" s="95">
        <f t="shared" si="2"/>
        <v>7.7074980384608036</v>
      </c>
      <c r="C150" s="95">
        <f t="shared" si="3"/>
        <v>0.52556972980734251</v>
      </c>
      <c r="D150" s="95">
        <f t="shared" si="4"/>
        <v>8.2330677682681461</v>
      </c>
      <c r="E150" s="11"/>
      <c r="F150" s="11"/>
      <c r="G150" s="95"/>
      <c r="H150" s="95">
        <f t="shared" si="6"/>
        <v>71.627586480000005</v>
      </c>
      <c r="I150" s="95">
        <f t="shared" si="6"/>
        <v>77.537464236000005</v>
      </c>
      <c r="J150" s="95">
        <f t="shared" si="6"/>
        <v>65.930317585200001</v>
      </c>
      <c r="K150" s="95"/>
      <c r="L150" s="11"/>
      <c r="M150" s="11"/>
      <c r="N150" s="11"/>
    </row>
    <row r="151" spans="1:14" x14ac:dyDescent="0.2">
      <c r="A151" s="98">
        <v>45627</v>
      </c>
      <c r="B151" s="95">
        <f t="shared" si="2"/>
        <v>8.1892166658646044</v>
      </c>
      <c r="C151" s="95">
        <f t="shared" si="3"/>
        <v>2.6580869074639821</v>
      </c>
      <c r="D151" s="95">
        <f t="shared" si="4"/>
        <v>10.847303573328587</v>
      </c>
      <c r="E151" s="11"/>
      <c r="F151" s="11"/>
      <c r="G151" s="95"/>
      <c r="H151" s="95">
        <f t="shared" si="6"/>
        <v>98.351613000000015</v>
      </c>
      <c r="I151" s="95">
        <f t="shared" si="6"/>
        <v>111.67307771039999</v>
      </c>
      <c r="J151" s="95">
        <f t="shared" si="6"/>
        <v>86.389427768399997</v>
      </c>
      <c r="K151" s="95"/>
      <c r="L151" s="11"/>
      <c r="M151" s="11"/>
      <c r="N151" s="11"/>
    </row>
    <row r="152" spans="1:14" x14ac:dyDescent="0.2">
      <c r="A152" s="98">
        <v>45658</v>
      </c>
      <c r="B152" s="95">
        <f t="shared" si="2"/>
        <v>8.3530009991818961</v>
      </c>
      <c r="C152" s="95">
        <f t="shared" si="3"/>
        <v>5.0736119436966565</v>
      </c>
      <c r="D152" s="95">
        <f t="shared" si="4"/>
        <v>13.426612942878553</v>
      </c>
      <c r="E152" s="11"/>
      <c r="F152" s="11"/>
      <c r="G152" s="95"/>
      <c r="H152" s="95">
        <f t="shared" si="6"/>
        <v>129.53911366080001</v>
      </c>
      <c r="I152" s="95">
        <f t="shared" si="6"/>
        <v>155.06074370001599</v>
      </c>
      <c r="J152" s="95">
        <f t="shared" si="6"/>
        <v>108.52050858919199</v>
      </c>
      <c r="K152" s="95"/>
      <c r="L152" s="11"/>
      <c r="M152" s="11"/>
      <c r="N152" s="11"/>
    </row>
    <row r="153" spans="1:14" x14ac:dyDescent="0.2">
      <c r="A153" s="98">
        <v>45689</v>
      </c>
      <c r="B153" s="95">
        <f t="shared" si="2"/>
        <v>8.3530009991818961</v>
      </c>
      <c r="C153" s="95">
        <f t="shared" si="3"/>
        <v>4.2141953031908628</v>
      </c>
      <c r="D153" s="95">
        <f t="shared" si="4"/>
        <v>12.567196302372759</v>
      </c>
      <c r="E153" s="11"/>
      <c r="F153" s="11"/>
      <c r="G153" s="95"/>
      <c r="H153" s="95">
        <f t="shared" si="6"/>
        <v>106.25854479840001</v>
      </c>
      <c r="I153" s="95">
        <f t="shared" si="6"/>
        <v>115.77430991534399</v>
      </c>
      <c r="J153" s="95">
        <f t="shared" si="6"/>
        <v>97.608012277680004</v>
      </c>
      <c r="K153" s="95"/>
      <c r="L153" s="11"/>
      <c r="M153" s="11"/>
      <c r="N153" s="11"/>
    </row>
    <row r="154" spans="1:14" x14ac:dyDescent="0.2">
      <c r="A154" s="98">
        <v>45717</v>
      </c>
      <c r="B154" s="95">
        <f t="shared" si="2"/>
        <v>7.8616479992300201</v>
      </c>
      <c r="C154" s="95">
        <f t="shared" si="3"/>
        <v>0.93648784515352279</v>
      </c>
      <c r="D154" s="95">
        <f t="shared" si="4"/>
        <v>8.7981358443835429</v>
      </c>
      <c r="E154" s="11"/>
      <c r="F154" s="11"/>
      <c r="G154" s="95"/>
      <c r="H154" s="95">
        <f t="shared" si="6"/>
        <v>74.054914588800003</v>
      </c>
      <c r="I154" s="95">
        <f t="shared" si="6"/>
        <v>80.893261472616004</v>
      </c>
      <c r="J154" s="95">
        <f t="shared" si="6"/>
        <v>67.361080888008004</v>
      </c>
      <c r="K154" s="95"/>
      <c r="L154" s="11"/>
      <c r="M154" s="11"/>
      <c r="N154" s="11"/>
    </row>
    <row r="155" spans="1:14" x14ac:dyDescent="0.2">
      <c r="A155" s="98">
        <v>45748</v>
      </c>
      <c r="B155" s="95">
        <f t="shared" si="2"/>
        <v>7.3702949992781424</v>
      </c>
      <c r="C155" s="95">
        <f t="shared" si="3"/>
        <v>0.32718907633469474</v>
      </c>
      <c r="D155" s="95">
        <f t="shared" si="4"/>
        <v>7.6974840756128371</v>
      </c>
      <c r="E155" s="11"/>
      <c r="F155" s="11"/>
      <c r="G155" s="95"/>
      <c r="H155" s="95">
        <f t="shared" si="6"/>
        <v>67.371426604800007</v>
      </c>
      <c r="I155" s="95">
        <f t="shared" si="6"/>
        <v>75.42857936627999</v>
      </c>
      <c r="J155" s="95">
        <f t="shared" si="6"/>
        <v>60.319974297672005</v>
      </c>
      <c r="K155" s="95"/>
      <c r="L155" s="11"/>
      <c r="M155" s="11"/>
      <c r="N155" s="11"/>
    </row>
    <row r="156" spans="1:14" x14ac:dyDescent="0.2">
      <c r="A156" s="98">
        <v>45778</v>
      </c>
      <c r="B156" s="95">
        <f t="shared" si="2"/>
        <v>7.8616479992300201</v>
      </c>
      <c r="C156" s="95">
        <f t="shared" si="3"/>
        <v>0.34173081306068109</v>
      </c>
      <c r="D156" s="95">
        <f t="shared" si="4"/>
        <v>8.2033788122907012</v>
      </c>
      <c r="E156" s="11"/>
      <c r="F156" s="11"/>
      <c r="G156" s="95"/>
      <c r="H156" s="95">
        <f t="shared" si="6"/>
        <v>72.753342976800013</v>
      </c>
      <c r="I156" s="95">
        <f t="shared" si="6"/>
        <v>84.929802750000007</v>
      </c>
      <c r="J156" s="95">
        <f t="shared" si="6"/>
        <v>61.818586766279992</v>
      </c>
      <c r="K156" s="95"/>
      <c r="L156" s="11"/>
      <c r="M156" s="11"/>
      <c r="N156" s="11"/>
    </row>
    <row r="157" spans="1:14" x14ac:dyDescent="0.2">
      <c r="A157" s="98">
        <v>45809</v>
      </c>
      <c r="B157" s="95">
        <f t="shared" si="2"/>
        <v>8.0581891992107675</v>
      </c>
      <c r="C157" s="95">
        <f t="shared" si="3"/>
        <v>0.34609333407847664</v>
      </c>
      <c r="D157" s="95">
        <f t="shared" si="4"/>
        <v>8.4042825332892441</v>
      </c>
      <c r="E157" s="11"/>
      <c r="F157" s="11"/>
      <c r="G157" s="95"/>
      <c r="H157" s="95">
        <f t="shared" si="6"/>
        <v>75.868837423200006</v>
      </c>
      <c r="I157" s="95">
        <f t="shared" si="6"/>
        <v>88.606736717255998</v>
      </c>
      <c r="J157" s="95">
        <f t="shared" si="6"/>
        <v>63.686378641176006</v>
      </c>
      <c r="K157" s="95"/>
      <c r="L157" s="11"/>
      <c r="M157" s="11"/>
      <c r="N157" s="11"/>
    </row>
    <row r="158" spans="1:14" x14ac:dyDescent="0.2">
      <c r="A158" s="98">
        <v>45839</v>
      </c>
      <c r="B158" s="95">
        <f t="shared" si="2"/>
        <v>8.3530009991818961</v>
      </c>
      <c r="C158" s="95">
        <f t="shared" si="3"/>
        <v>0.35481837611406952</v>
      </c>
      <c r="D158" s="95">
        <f t="shared" si="4"/>
        <v>8.7078193752959656</v>
      </c>
      <c r="E158" s="11"/>
      <c r="F158" s="11"/>
      <c r="G158" s="95"/>
      <c r="H158" s="95">
        <f t="shared" si="6"/>
        <v>84.995544585600001</v>
      </c>
      <c r="I158" s="95">
        <f t="shared" si="6"/>
        <v>105.91607493626401</v>
      </c>
      <c r="J158" s="95">
        <f t="shared" si="6"/>
        <v>67.767832363536002</v>
      </c>
      <c r="K158" s="95"/>
      <c r="L158" s="11"/>
      <c r="M158" s="11"/>
      <c r="N158" s="11"/>
    </row>
    <row r="159" spans="1:14" x14ac:dyDescent="0.2">
      <c r="A159" s="98">
        <v>45870</v>
      </c>
      <c r="B159" s="95">
        <f t="shared" si="2"/>
        <v>8.3530009991818961</v>
      </c>
      <c r="C159" s="95">
        <f t="shared" si="3"/>
        <v>0.36354341814966418</v>
      </c>
      <c r="D159" s="95">
        <f t="shared" si="4"/>
        <v>8.7165444173315603</v>
      </c>
      <c r="E159" s="11"/>
      <c r="F159" s="11"/>
      <c r="G159" s="95"/>
      <c r="H159" s="95">
        <f t="shared" si="6"/>
        <v>75.716341833599998</v>
      </c>
      <c r="I159" s="95">
        <f t="shared" si="6"/>
        <v>85.129268466887993</v>
      </c>
      <c r="J159" s="95">
        <f t="shared" si="6"/>
        <v>66.503533560120005</v>
      </c>
      <c r="K159" s="95"/>
      <c r="L159" s="11"/>
      <c r="M159" s="11"/>
      <c r="N159" s="11"/>
    </row>
    <row r="160" spans="1:14" x14ac:dyDescent="0.2">
      <c r="A160" s="98">
        <v>45901</v>
      </c>
      <c r="B160" s="95">
        <f t="shared" si="2"/>
        <v>7.8616479992300201</v>
      </c>
      <c r="C160" s="95">
        <f t="shared" si="3"/>
        <v>0.35772672345926626</v>
      </c>
      <c r="D160" s="95">
        <f t="shared" si="4"/>
        <v>8.2193747226892864</v>
      </c>
      <c r="E160" s="11"/>
      <c r="F160" s="11"/>
      <c r="G160" s="95"/>
      <c r="H160" s="95">
        <f t="shared" si="6"/>
        <v>67.390846711199998</v>
      </c>
      <c r="I160" s="95">
        <f t="shared" si="6"/>
        <v>71.701935232680015</v>
      </c>
      <c r="J160" s="95">
        <f t="shared" si="6"/>
        <v>63.175153360463995</v>
      </c>
      <c r="K160" s="95"/>
      <c r="L160" s="11"/>
      <c r="M160" s="11"/>
      <c r="N160" s="11"/>
    </row>
    <row r="161" spans="1:14" x14ac:dyDescent="0.2">
      <c r="A161" s="98">
        <v>45931</v>
      </c>
      <c r="B161" s="95">
        <f t="shared" si="2"/>
        <v>7.3702949992781424</v>
      </c>
      <c r="C161" s="95">
        <f t="shared" si="3"/>
        <v>0.35772672345926626</v>
      </c>
      <c r="D161" s="95">
        <f t="shared" si="4"/>
        <v>7.7280217227374086</v>
      </c>
      <c r="E161" s="11"/>
      <c r="F161" s="11"/>
      <c r="G161" s="95"/>
      <c r="H161" s="95">
        <f t="shared" ref="H161:J176" si="7">H149*(1+H$5)</f>
        <v>64.243197662400007</v>
      </c>
      <c r="I161" s="95">
        <f t="shared" si="7"/>
        <v>68.433892136279994</v>
      </c>
      <c r="J161" s="95">
        <f t="shared" si="7"/>
        <v>60.420137475960004</v>
      </c>
      <c r="K161" s="95"/>
      <c r="L161" s="11"/>
      <c r="M161" s="11"/>
      <c r="N161" s="11"/>
    </row>
    <row r="162" spans="1:14" x14ac:dyDescent="0.2">
      <c r="A162" s="98">
        <v>45962</v>
      </c>
      <c r="B162" s="95">
        <f t="shared" si="2"/>
        <v>7.8616479992300201</v>
      </c>
      <c r="C162" s="95">
        <f t="shared" si="3"/>
        <v>0.53608112440348865</v>
      </c>
      <c r="D162" s="95">
        <f t="shared" si="4"/>
        <v>8.3977291236335088</v>
      </c>
      <c r="E162" s="11"/>
      <c r="F162" s="11"/>
      <c r="G162" s="95"/>
      <c r="H162" s="95">
        <f t="shared" si="7"/>
        <v>73.060138209600012</v>
      </c>
      <c r="I162" s="95">
        <f t="shared" si="7"/>
        <v>79.088213520720004</v>
      </c>
      <c r="J162" s="95">
        <f t="shared" si="7"/>
        <v>67.248923936904006</v>
      </c>
      <c r="K162" s="95"/>
      <c r="L162" s="11"/>
      <c r="M162" s="11"/>
      <c r="N162" s="11"/>
    </row>
    <row r="163" spans="1:14" x14ac:dyDescent="0.2">
      <c r="A163" s="98">
        <v>45992</v>
      </c>
      <c r="B163" s="95">
        <f t="shared" si="2"/>
        <v>8.3530009991818961</v>
      </c>
      <c r="C163" s="95">
        <f t="shared" si="3"/>
        <v>2.7112486456132618</v>
      </c>
      <c r="D163" s="95">
        <f t="shared" si="4"/>
        <v>11.064249644795158</v>
      </c>
      <c r="E163" s="11"/>
      <c r="F163" s="11"/>
      <c r="G163" s="95"/>
      <c r="H163" s="95">
        <f t="shared" si="7"/>
        <v>100.31864526000001</v>
      </c>
      <c r="I163" s="95">
        <f t="shared" si="7"/>
        <v>113.906539264608</v>
      </c>
      <c r="J163" s="95">
        <f t="shared" si="7"/>
        <v>88.117216323768005</v>
      </c>
      <c r="K163" s="95"/>
      <c r="L163" s="11"/>
      <c r="M163" s="11"/>
      <c r="N163" s="11"/>
    </row>
    <row r="164" spans="1:14" x14ac:dyDescent="0.2">
      <c r="A164" s="98">
        <v>46023</v>
      </c>
      <c r="B164" s="95">
        <f t="shared" si="2"/>
        <v>8.520061019165535</v>
      </c>
      <c r="C164" s="95">
        <f t="shared" si="3"/>
        <v>5.175084182570588</v>
      </c>
      <c r="D164" s="95">
        <f t="shared" si="4"/>
        <v>13.695145201736123</v>
      </c>
      <c r="E164" s="11"/>
      <c r="F164" s="11"/>
      <c r="G164" s="95"/>
      <c r="H164" s="95">
        <f t="shared" si="7"/>
        <v>132.12989593401602</v>
      </c>
      <c r="I164" s="95">
        <f t="shared" si="7"/>
        <v>158.16195857401632</v>
      </c>
      <c r="J164" s="95">
        <f t="shared" si="7"/>
        <v>110.69091876097583</v>
      </c>
      <c r="K164" s="95"/>
      <c r="L164" s="11"/>
      <c r="M164" s="11"/>
      <c r="N164" s="11"/>
    </row>
    <row r="165" spans="1:14" x14ac:dyDescent="0.2">
      <c r="A165" s="98">
        <v>46054</v>
      </c>
      <c r="B165" s="95">
        <f t="shared" si="2"/>
        <v>8.520061019165535</v>
      </c>
      <c r="C165" s="95">
        <f t="shared" si="3"/>
        <v>4.2984792092546797</v>
      </c>
      <c r="D165" s="95">
        <f t="shared" si="4"/>
        <v>12.818540228420215</v>
      </c>
      <c r="E165" s="11"/>
      <c r="F165" s="11"/>
      <c r="G165" s="95"/>
      <c r="H165" s="95">
        <f t="shared" si="7"/>
        <v>108.38371569436801</v>
      </c>
      <c r="I165" s="95">
        <f t="shared" si="7"/>
        <v>118.08979611365088</v>
      </c>
      <c r="J165" s="95">
        <f t="shared" si="7"/>
        <v>99.560172523233604</v>
      </c>
      <c r="K165" s="95"/>
      <c r="L165" s="11"/>
      <c r="M165" s="11"/>
      <c r="N165" s="11"/>
    </row>
    <row r="166" spans="1:14" x14ac:dyDescent="0.2">
      <c r="A166" s="98">
        <v>46082</v>
      </c>
      <c r="B166" s="95">
        <f t="shared" si="2"/>
        <v>8.01888095921462</v>
      </c>
      <c r="C166" s="95">
        <f t="shared" si="3"/>
        <v>0.95521760205659412</v>
      </c>
      <c r="D166" s="95">
        <f t="shared" si="4"/>
        <v>8.9740985612712141</v>
      </c>
      <c r="E166" s="11"/>
      <c r="F166" s="11"/>
      <c r="G166" s="95"/>
      <c r="H166" s="95">
        <f t="shared" si="7"/>
        <v>75.53601288057601</v>
      </c>
      <c r="I166" s="95">
        <f t="shared" si="7"/>
        <v>82.511126702068324</v>
      </c>
      <c r="J166" s="95">
        <f t="shared" si="7"/>
        <v>68.70830250576816</v>
      </c>
      <c r="K166" s="95"/>
      <c r="L166" s="11"/>
      <c r="M166" s="11"/>
      <c r="N166" s="11"/>
    </row>
    <row r="167" spans="1:14" x14ac:dyDescent="0.2">
      <c r="A167" s="98">
        <v>46113</v>
      </c>
      <c r="B167" s="95">
        <f t="shared" si="2"/>
        <v>7.5177008992637058</v>
      </c>
      <c r="C167" s="95">
        <f t="shared" si="3"/>
        <v>0.33373285786138851</v>
      </c>
      <c r="D167" s="95">
        <f t="shared" si="4"/>
        <v>7.8514337571250943</v>
      </c>
      <c r="E167" s="11"/>
      <c r="F167" s="11"/>
      <c r="G167" s="95"/>
      <c r="H167" s="95">
        <f t="shared" si="7"/>
        <v>68.718855136896011</v>
      </c>
      <c r="I167" s="95">
        <f t="shared" si="7"/>
        <v>76.937150953605595</v>
      </c>
      <c r="J167" s="95">
        <f t="shared" si="7"/>
        <v>61.526373783625445</v>
      </c>
      <c r="K167" s="95"/>
      <c r="L167" s="11"/>
      <c r="M167" s="11"/>
      <c r="N167" s="11"/>
    </row>
    <row r="168" spans="1:14" x14ac:dyDescent="0.2">
      <c r="A168" s="98">
        <v>46143</v>
      </c>
      <c r="B168" s="95">
        <f t="shared" si="2"/>
        <v>8.01888095921462</v>
      </c>
      <c r="C168" s="95">
        <f t="shared" si="3"/>
        <v>0.34856542932189605</v>
      </c>
      <c r="D168" s="95">
        <f t="shared" si="4"/>
        <v>8.367446388536516</v>
      </c>
      <c r="E168" s="11"/>
      <c r="F168" s="11"/>
      <c r="G168" s="95"/>
      <c r="H168" s="95">
        <f t="shared" si="7"/>
        <v>74.208409836336017</v>
      </c>
      <c r="I168" s="95">
        <f t="shared" si="7"/>
        <v>86.628398805000003</v>
      </c>
      <c r="J168" s="95">
        <f t="shared" si="7"/>
        <v>63.05495850160559</v>
      </c>
      <c r="K168" s="95"/>
      <c r="L168" s="11"/>
      <c r="M168" s="11"/>
      <c r="N168" s="11"/>
    </row>
    <row r="169" spans="1:14" x14ac:dyDescent="0.2">
      <c r="A169" s="98">
        <v>46174</v>
      </c>
      <c r="B169" s="95">
        <f t="shared" si="2"/>
        <v>8.2193529831949839</v>
      </c>
      <c r="C169" s="95">
        <f t="shared" si="3"/>
        <v>0.353015200760046</v>
      </c>
      <c r="D169" s="95">
        <f t="shared" si="4"/>
        <v>8.5723681839550299</v>
      </c>
      <c r="E169" s="11"/>
      <c r="F169" s="11"/>
      <c r="G169" s="95"/>
      <c r="H169" s="95">
        <f t="shared" si="7"/>
        <v>77.386214171664008</v>
      </c>
      <c r="I169" s="95">
        <f t="shared" si="7"/>
        <v>90.378871451601114</v>
      </c>
      <c r="J169" s="95">
        <f t="shared" si="7"/>
        <v>64.960106213999524</v>
      </c>
      <c r="K169" s="95"/>
      <c r="L169" s="11"/>
      <c r="M169" s="11"/>
      <c r="N169" s="11"/>
    </row>
    <row r="170" spans="1:14" x14ac:dyDescent="0.2">
      <c r="A170" s="98">
        <v>46204</v>
      </c>
      <c r="B170" s="95">
        <f t="shared" si="2"/>
        <v>8.520061019165535</v>
      </c>
      <c r="C170" s="95">
        <f t="shared" si="3"/>
        <v>0.36191474363634946</v>
      </c>
      <c r="D170" s="95">
        <f t="shared" si="4"/>
        <v>8.8819757628018845</v>
      </c>
      <c r="E170" s="11"/>
      <c r="F170" s="11"/>
      <c r="G170" s="95"/>
      <c r="H170" s="95">
        <f t="shared" si="7"/>
        <v>86.695455477312009</v>
      </c>
      <c r="I170" s="95">
        <f t="shared" si="7"/>
        <v>108.03439643498929</v>
      </c>
      <c r="J170" s="95">
        <f t="shared" si="7"/>
        <v>69.123189010806726</v>
      </c>
      <c r="K170" s="95"/>
      <c r="L170" s="11"/>
      <c r="M170" s="11"/>
      <c r="N170" s="11"/>
    </row>
    <row r="171" spans="1:14" x14ac:dyDescent="0.2">
      <c r="A171" s="98">
        <v>46235</v>
      </c>
      <c r="B171" s="95">
        <f t="shared" si="2"/>
        <v>8.520061019165535</v>
      </c>
      <c r="C171" s="95">
        <f t="shared" si="3"/>
        <v>0.37081428651265647</v>
      </c>
      <c r="D171" s="95">
        <f t="shared" si="4"/>
        <v>8.8908753056781915</v>
      </c>
      <c r="E171" s="11"/>
      <c r="F171" s="11"/>
      <c r="G171" s="95"/>
      <c r="H171" s="95">
        <f t="shared" si="7"/>
        <v>77.230668670271996</v>
      </c>
      <c r="I171" s="95">
        <f t="shared" si="7"/>
        <v>86.831853836225761</v>
      </c>
      <c r="J171" s="95">
        <f t="shared" si="7"/>
        <v>67.833604231322411</v>
      </c>
      <c r="K171" s="95"/>
      <c r="L171" s="11"/>
      <c r="M171" s="11"/>
      <c r="N171" s="11"/>
    </row>
    <row r="172" spans="1:14" x14ac:dyDescent="0.2">
      <c r="A172" s="98">
        <v>46266</v>
      </c>
      <c r="B172" s="95">
        <f t="shared" si="2"/>
        <v>8.01888095921462</v>
      </c>
      <c r="C172" s="95">
        <f t="shared" si="3"/>
        <v>0.36488125792845238</v>
      </c>
      <c r="D172" s="95">
        <f t="shared" si="4"/>
        <v>8.3837622171430723</v>
      </c>
      <c r="E172" s="11"/>
      <c r="F172" s="11"/>
      <c r="G172" s="95"/>
      <c r="H172" s="95">
        <f t="shared" si="7"/>
        <v>68.738663645423998</v>
      </c>
      <c r="I172" s="95">
        <f t="shared" si="7"/>
        <v>73.135973937333617</v>
      </c>
      <c r="J172" s="95">
        <f t="shared" si="7"/>
        <v>64.43865642767328</v>
      </c>
      <c r="K172" s="95"/>
      <c r="L172" s="11"/>
      <c r="M172" s="11"/>
      <c r="N172" s="11"/>
    </row>
    <row r="173" spans="1:14" x14ac:dyDescent="0.2">
      <c r="A173" s="98">
        <v>46296</v>
      </c>
      <c r="B173" s="95">
        <f t="shared" si="2"/>
        <v>7.5177008992637058</v>
      </c>
      <c r="C173" s="95">
        <f t="shared" si="3"/>
        <v>0.3648812579284515</v>
      </c>
      <c r="D173" s="95">
        <f t="shared" si="4"/>
        <v>7.8825821571921573</v>
      </c>
      <c r="E173" s="11"/>
      <c r="F173" s="11"/>
      <c r="G173" s="95"/>
      <c r="H173" s="95">
        <f t="shared" si="7"/>
        <v>65.528061615648014</v>
      </c>
      <c r="I173" s="95">
        <f t="shared" si="7"/>
        <v>69.802569979005597</v>
      </c>
      <c r="J173" s="95">
        <f t="shared" si="7"/>
        <v>61.628540225479206</v>
      </c>
      <c r="K173" s="95"/>
      <c r="L173" s="11"/>
      <c r="M173" s="11"/>
      <c r="N173" s="11"/>
    </row>
    <row r="174" spans="1:14" x14ac:dyDescent="0.2">
      <c r="A174" s="98">
        <v>46327</v>
      </c>
      <c r="B174" s="95">
        <f t="shared" si="2"/>
        <v>8.01888095921462</v>
      </c>
      <c r="C174" s="95">
        <f t="shared" si="3"/>
        <v>0.54680274689155972</v>
      </c>
      <c r="D174" s="95">
        <f t="shared" si="4"/>
        <v>8.5656837061061797</v>
      </c>
      <c r="E174" s="11"/>
      <c r="F174" s="11"/>
      <c r="G174" s="95"/>
      <c r="H174" s="95">
        <f t="shared" si="7"/>
        <v>74.521340973792007</v>
      </c>
      <c r="I174" s="95">
        <f t="shared" si="7"/>
        <v>80.6699777911344</v>
      </c>
      <c r="J174" s="95">
        <f t="shared" si="7"/>
        <v>68.593902415642091</v>
      </c>
      <c r="K174" s="95"/>
      <c r="L174" s="11"/>
      <c r="M174" s="11"/>
      <c r="N174" s="11"/>
    </row>
    <row r="175" spans="1:14" x14ac:dyDescent="0.2">
      <c r="A175" s="98">
        <v>46357</v>
      </c>
      <c r="B175" s="95">
        <f t="shared" si="2"/>
        <v>8.520061019165535</v>
      </c>
      <c r="C175" s="95">
        <f t="shared" si="3"/>
        <v>2.765473618525526</v>
      </c>
      <c r="D175" s="95">
        <f t="shared" si="4"/>
        <v>11.285534637691061</v>
      </c>
      <c r="E175" s="11"/>
      <c r="F175" s="11"/>
      <c r="G175" s="95"/>
      <c r="H175" s="95">
        <f t="shared" si="7"/>
        <v>102.32501816520001</v>
      </c>
      <c r="I175" s="95">
        <f t="shared" si="7"/>
        <v>116.18467004990016</v>
      </c>
      <c r="J175" s="95">
        <f t="shared" si="7"/>
        <v>89.879560650243363</v>
      </c>
      <c r="K175" s="95"/>
      <c r="L175" s="11"/>
      <c r="M175" s="11"/>
      <c r="N175" s="11"/>
    </row>
    <row r="176" spans="1:14" x14ac:dyDescent="0.2">
      <c r="A176" s="98">
        <v>46388</v>
      </c>
      <c r="B176" s="95">
        <f t="shared" si="2"/>
        <v>8.6904622395488467</v>
      </c>
      <c r="C176" s="95">
        <f t="shared" si="3"/>
        <v>5.2785858662219987</v>
      </c>
      <c r="D176" s="95">
        <f t="shared" si="4"/>
        <v>13.969048105770845</v>
      </c>
      <c r="E176" s="11"/>
      <c r="F176" s="11"/>
      <c r="G176" s="95"/>
      <c r="H176" s="95">
        <f t="shared" si="7"/>
        <v>134.77249385269633</v>
      </c>
      <c r="I176" s="95">
        <f t="shared" si="7"/>
        <v>161.32519774549667</v>
      </c>
      <c r="J176" s="95">
        <f t="shared" si="7"/>
        <v>112.90473713619535</v>
      </c>
      <c r="K176" s="95"/>
      <c r="L176" s="11"/>
      <c r="M176" s="11"/>
      <c r="N176" s="11"/>
    </row>
    <row r="177" spans="1:14" x14ac:dyDescent="0.2">
      <c r="A177" s="98">
        <v>46419</v>
      </c>
      <c r="B177" s="95">
        <f t="shared" si="2"/>
        <v>8.6904622395488467</v>
      </c>
      <c r="C177" s="95">
        <f t="shared" si="3"/>
        <v>4.3844487934397733</v>
      </c>
      <c r="D177" s="95">
        <f t="shared" si="4"/>
        <v>13.07491103298862</v>
      </c>
      <c r="E177" s="11"/>
      <c r="F177" s="11"/>
      <c r="G177" s="95"/>
      <c r="H177" s="95">
        <f t="shared" ref="H177:J192" si="8">H165*(1+H$5)</f>
        <v>110.55139000825537</v>
      </c>
      <c r="I177" s="95">
        <f t="shared" si="8"/>
        <v>120.45159203592389</v>
      </c>
      <c r="J177" s="95">
        <f t="shared" si="8"/>
        <v>101.55137597369827</v>
      </c>
      <c r="K177" s="95"/>
      <c r="L177" s="11"/>
      <c r="M177" s="11"/>
      <c r="N177" s="11"/>
    </row>
    <row r="178" spans="1:14" x14ac:dyDescent="0.2">
      <c r="A178" s="98">
        <v>46447</v>
      </c>
      <c r="B178" s="95">
        <f t="shared" si="2"/>
        <v>8.1792585783989118</v>
      </c>
      <c r="C178" s="95">
        <f t="shared" si="3"/>
        <v>0.97432195409772682</v>
      </c>
      <c r="D178" s="95">
        <f t="shared" si="4"/>
        <v>9.1535805324966386</v>
      </c>
      <c r="E178" s="11"/>
      <c r="F178" s="11"/>
      <c r="G178" s="95"/>
      <c r="H178" s="95">
        <f t="shared" si="8"/>
        <v>77.046733138187534</v>
      </c>
      <c r="I178" s="95">
        <f t="shared" si="8"/>
        <v>84.161349236109686</v>
      </c>
      <c r="J178" s="95">
        <f t="shared" si="8"/>
        <v>70.082468555883523</v>
      </c>
      <c r="K178" s="95"/>
      <c r="L178" s="11"/>
      <c r="M178" s="11"/>
      <c r="N178" s="11"/>
    </row>
    <row r="179" spans="1:14" x14ac:dyDescent="0.2">
      <c r="A179" s="98">
        <v>46478</v>
      </c>
      <c r="B179" s="95">
        <f t="shared" si="2"/>
        <v>7.6680549172489796</v>
      </c>
      <c r="C179" s="95">
        <f t="shared" si="3"/>
        <v>0.3404075150186161</v>
      </c>
      <c r="D179" s="95">
        <f t="shared" si="4"/>
        <v>8.0084624322675957</v>
      </c>
      <c r="E179" s="11"/>
      <c r="F179" s="11"/>
      <c r="G179" s="95"/>
      <c r="H179" s="95">
        <f t="shared" si="8"/>
        <v>70.093232239633934</v>
      </c>
      <c r="I179" s="95">
        <f t="shared" si="8"/>
        <v>78.47589397267771</v>
      </c>
      <c r="J179" s="95">
        <f t="shared" si="8"/>
        <v>62.756901259297955</v>
      </c>
      <c r="K179" s="95"/>
      <c r="L179" s="11"/>
      <c r="M179" s="11"/>
      <c r="N179" s="11"/>
    </row>
    <row r="180" spans="1:14" x14ac:dyDescent="0.2">
      <c r="A180" s="98">
        <v>46508</v>
      </c>
      <c r="B180" s="95">
        <f t="shared" si="2"/>
        <v>8.1792585783989118</v>
      </c>
      <c r="C180" s="95">
        <f t="shared" si="3"/>
        <v>0.35553673790833429</v>
      </c>
      <c r="D180" s="95">
        <f t="shared" si="4"/>
        <v>8.5347953163072461</v>
      </c>
      <c r="E180" s="11"/>
      <c r="F180" s="11"/>
      <c r="G180" s="95"/>
      <c r="H180" s="95">
        <f t="shared" si="8"/>
        <v>75.692578033062745</v>
      </c>
      <c r="I180" s="95">
        <f t="shared" si="8"/>
        <v>88.360966781100004</v>
      </c>
      <c r="J180" s="95">
        <f t="shared" si="8"/>
        <v>64.316057671637708</v>
      </c>
      <c r="K180" s="95"/>
      <c r="L180" s="11"/>
      <c r="M180" s="11"/>
      <c r="N180" s="11"/>
    </row>
    <row r="181" spans="1:14" x14ac:dyDescent="0.2">
      <c r="A181" s="98">
        <v>46539</v>
      </c>
      <c r="B181" s="95">
        <f t="shared" si="2"/>
        <v>8.383740042858884</v>
      </c>
      <c r="C181" s="95">
        <f t="shared" si="3"/>
        <v>0.36007550477524752</v>
      </c>
      <c r="D181" s="95">
        <f t="shared" si="4"/>
        <v>8.7438155476341315</v>
      </c>
      <c r="E181" s="11"/>
      <c r="F181" s="11"/>
      <c r="G181" s="95"/>
      <c r="H181" s="95">
        <f t="shared" si="8"/>
        <v>78.933938455097291</v>
      </c>
      <c r="I181" s="95">
        <f t="shared" si="8"/>
        <v>92.186448880633137</v>
      </c>
      <c r="J181" s="95">
        <f t="shared" si="8"/>
        <v>66.25930833827951</v>
      </c>
      <c r="K181" s="95"/>
      <c r="L181" s="11"/>
      <c r="M181" s="11"/>
      <c r="N181" s="11"/>
    </row>
    <row r="182" spans="1:14" x14ac:dyDescent="0.2">
      <c r="A182" s="98">
        <v>46569</v>
      </c>
      <c r="B182" s="95">
        <f t="shared" si="2"/>
        <v>8.6904622395488467</v>
      </c>
      <c r="C182" s="95">
        <f t="shared" si="3"/>
        <v>0.36915303850907577</v>
      </c>
      <c r="D182" s="95">
        <f t="shared" si="4"/>
        <v>9.0596152780579224</v>
      </c>
      <c r="E182" s="11"/>
      <c r="F182" s="11"/>
      <c r="G182" s="95"/>
      <c r="H182" s="95">
        <f t="shared" si="8"/>
        <v>88.429364586858256</v>
      </c>
      <c r="I182" s="95">
        <f t="shared" si="8"/>
        <v>110.19508436368908</v>
      </c>
      <c r="J182" s="95">
        <f t="shared" si="8"/>
        <v>70.505652791022868</v>
      </c>
      <c r="K182" s="95"/>
      <c r="L182" s="11"/>
      <c r="M182" s="11"/>
      <c r="N182" s="11"/>
    </row>
    <row r="183" spans="1:14" x14ac:dyDescent="0.2">
      <c r="A183" s="98">
        <v>46600</v>
      </c>
      <c r="B183" s="95">
        <f t="shared" si="2"/>
        <v>8.6904622395488467</v>
      </c>
      <c r="C183" s="95">
        <f t="shared" si="3"/>
        <v>0.37823057224290935</v>
      </c>
      <c r="D183" s="95">
        <f t="shared" si="4"/>
        <v>9.068692811791756</v>
      </c>
      <c r="E183" s="11"/>
      <c r="F183" s="11"/>
      <c r="G183" s="95"/>
      <c r="H183" s="95">
        <f t="shared" si="8"/>
        <v>78.775282043677436</v>
      </c>
      <c r="I183" s="95">
        <f t="shared" si="8"/>
        <v>88.568490912950281</v>
      </c>
      <c r="J183" s="95">
        <f t="shared" si="8"/>
        <v>69.190276315948864</v>
      </c>
      <c r="K183" s="95"/>
      <c r="L183" s="11"/>
      <c r="M183" s="11"/>
      <c r="N183" s="11"/>
    </row>
    <row r="184" spans="1:14" x14ac:dyDescent="0.2">
      <c r="A184" s="98">
        <v>46631</v>
      </c>
      <c r="B184" s="95">
        <f t="shared" si="2"/>
        <v>8.1792585783989118</v>
      </c>
      <c r="C184" s="95">
        <f t="shared" si="3"/>
        <v>0.37217888308702207</v>
      </c>
      <c r="D184" s="95">
        <f t="shared" si="4"/>
        <v>8.5514374614859339</v>
      </c>
      <c r="E184" s="11"/>
      <c r="F184" s="11"/>
      <c r="G184" s="95"/>
      <c r="H184" s="95">
        <f t="shared" si="8"/>
        <v>70.113436918332482</v>
      </c>
      <c r="I184" s="95">
        <f t="shared" si="8"/>
        <v>74.598693416080295</v>
      </c>
      <c r="J184" s="95">
        <f t="shared" si="8"/>
        <v>65.727429556226753</v>
      </c>
      <c r="K184" s="95"/>
      <c r="L184" s="11"/>
      <c r="M184" s="11"/>
      <c r="N184" s="11"/>
    </row>
    <row r="185" spans="1:14" x14ac:dyDescent="0.2">
      <c r="A185" s="98">
        <v>46661</v>
      </c>
      <c r="B185" s="95">
        <f t="shared" si="2"/>
        <v>7.6680549172489796</v>
      </c>
      <c r="C185" s="95">
        <f t="shared" si="3"/>
        <v>0.37217888308702118</v>
      </c>
      <c r="D185" s="95">
        <f t="shared" si="4"/>
        <v>8.0402338003360008</v>
      </c>
      <c r="E185" s="11"/>
      <c r="F185" s="11"/>
      <c r="G185" s="95"/>
      <c r="H185" s="95">
        <f t="shared" si="8"/>
        <v>66.838622847960977</v>
      </c>
      <c r="I185" s="95">
        <f t="shared" si="8"/>
        <v>71.198621378585713</v>
      </c>
      <c r="J185" s="95">
        <f t="shared" si="8"/>
        <v>62.861111029988791</v>
      </c>
      <c r="K185" s="95"/>
      <c r="L185" s="11"/>
      <c r="M185" s="11"/>
      <c r="N185" s="11"/>
    </row>
    <row r="186" spans="1:14" x14ac:dyDescent="0.2">
      <c r="A186" s="98">
        <v>46692</v>
      </c>
      <c r="B186" s="95">
        <f t="shared" si="2"/>
        <v>8.1792585783989118</v>
      </c>
      <c r="C186" s="95">
        <f t="shared" si="3"/>
        <v>0.55773880182939095</v>
      </c>
      <c r="D186" s="95">
        <f t="shared" si="4"/>
        <v>8.7369973802283027</v>
      </c>
      <c r="E186" s="11"/>
      <c r="F186" s="11"/>
      <c r="G186" s="95"/>
      <c r="H186" s="95">
        <f t="shared" si="8"/>
        <v>76.01176779326785</v>
      </c>
      <c r="I186" s="95">
        <f t="shared" si="8"/>
        <v>82.283377346957096</v>
      </c>
      <c r="J186" s="95">
        <f t="shared" si="8"/>
        <v>69.965780463954928</v>
      </c>
      <c r="K186" s="95"/>
      <c r="L186" s="11"/>
      <c r="M186" s="11"/>
      <c r="N186" s="11"/>
    </row>
    <row r="187" spans="1:14" x14ac:dyDescent="0.2">
      <c r="A187" s="98">
        <v>46722</v>
      </c>
      <c r="B187" s="95">
        <f t="shared" si="2"/>
        <v>8.6904622395488467</v>
      </c>
      <c r="C187" s="95">
        <f t="shared" si="3"/>
        <v>2.8207830908960361</v>
      </c>
      <c r="D187" s="95">
        <f t="shared" si="4"/>
        <v>11.511245330444883</v>
      </c>
      <c r="E187" s="11"/>
      <c r="F187" s="11"/>
      <c r="G187" s="95"/>
      <c r="H187" s="95">
        <f t="shared" si="8"/>
        <v>104.37151852850401</v>
      </c>
      <c r="I187" s="95">
        <f t="shared" si="8"/>
        <v>118.50836345089817</v>
      </c>
      <c r="J187" s="95">
        <f t="shared" si="8"/>
        <v>91.677151863248227</v>
      </c>
      <c r="K187" s="95"/>
      <c r="L187" s="11"/>
      <c r="M187" s="11"/>
      <c r="N187" s="11"/>
    </row>
    <row r="188" spans="1:14" x14ac:dyDescent="0.2">
      <c r="A188" s="98">
        <v>46753</v>
      </c>
      <c r="B188" s="95">
        <f t="shared" si="2"/>
        <v>8.8642714843398238</v>
      </c>
      <c r="C188" s="95">
        <f t="shared" si="3"/>
        <v>5.3841575835464379</v>
      </c>
      <c r="D188" s="95">
        <f t="shared" si="4"/>
        <v>14.248429067886262</v>
      </c>
      <c r="E188" s="11"/>
      <c r="F188" s="11"/>
      <c r="G188" s="95"/>
      <c r="H188" s="95">
        <f t="shared" si="8"/>
        <v>137.46794372975026</v>
      </c>
      <c r="I188" s="95">
        <f t="shared" si="8"/>
        <v>164.5517017004066</v>
      </c>
      <c r="J188" s="95">
        <f t="shared" si="8"/>
        <v>115.16283187891926</v>
      </c>
      <c r="K188" s="95"/>
      <c r="L188" s="11"/>
      <c r="M188" s="11"/>
      <c r="N188" s="11"/>
    </row>
    <row r="189" spans="1:14" x14ac:dyDescent="0.2">
      <c r="A189" s="98">
        <v>46784</v>
      </c>
      <c r="B189" s="95">
        <f t="shared" si="2"/>
        <v>8.8642714843398238</v>
      </c>
      <c r="C189" s="95">
        <f t="shared" si="3"/>
        <v>4.4721377693085689</v>
      </c>
      <c r="D189" s="95">
        <f t="shared" si="4"/>
        <v>13.336409253648393</v>
      </c>
      <c r="E189" s="11"/>
      <c r="F189" s="11"/>
      <c r="G189" s="95"/>
      <c r="H189" s="95">
        <f t="shared" si="8"/>
        <v>112.76241780842048</v>
      </c>
      <c r="I189" s="95">
        <f t="shared" si="8"/>
        <v>122.86062387664238</v>
      </c>
      <c r="J189" s="95">
        <f t="shared" si="8"/>
        <v>103.58240349317224</v>
      </c>
      <c r="K189" s="95"/>
      <c r="L189" s="11"/>
      <c r="M189" s="11"/>
      <c r="N189" s="11"/>
    </row>
    <row r="190" spans="1:14" x14ac:dyDescent="0.2">
      <c r="A190" s="98">
        <v>46813</v>
      </c>
      <c r="B190" s="95">
        <f t="shared" si="2"/>
        <v>8.3428437499668906</v>
      </c>
      <c r="C190" s="95">
        <f t="shared" si="3"/>
        <v>0.99380839317968039</v>
      </c>
      <c r="D190" s="95">
        <f t="shared" si="4"/>
        <v>9.336652143146571</v>
      </c>
      <c r="E190" s="11"/>
      <c r="F190" s="11"/>
      <c r="G190" s="95"/>
      <c r="H190" s="95">
        <f t="shared" si="8"/>
        <v>78.58766780095128</v>
      </c>
      <c r="I190" s="95">
        <f t="shared" si="8"/>
        <v>85.844576220831883</v>
      </c>
      <c r="J190" s="95">
        <f t="shared" si="8"/>
        <v>71.484117927001193</v>
      </c>
      <c r="K190" s="95"/>
      <c r="L190" s="11"/>
      <c r="M190" s="11"/>
      <c r="N190" s="11"/>
    </row>
    <row r="191" spans="1:14" x14ac:dyDescent="0.2">
      <c r="A191" s="98">
        <v>46844</v>
      </c>
      <c r="B191" s="95">
        <f t="shared" si="2"/>
        <v>7.8214160155939592</v>
      </c>
      <c r="C191" s="95">
        <f t="shared" si="3"/>
        <v>0.34721566531898773</v>
      </c>
      <c r="D191" s="95">
        <f t="shared" si="4"/>
        <v>8.1686316809129469</v>
      </c>
      <c r="E191" s="11"/>
      <c r="F191" s="11"/>
      <c r="G191" s="95"/>
      <c r="H191" s="95">
        <f t="shared" si="8"/>
        <v>71.495096884426616</v>
      </c>
      <c r="I191" s="95">
        <f t="shared" si="8"/>
        <v>80.045411852131267</v>
      </c>
      <c r="J191" s="95">
        <f t="shared" si="8"/>
        <v>64.012039284483919</v>
      </c>
      <c r="K191" s="95"/>
      <c r="L191" s="11"/>
      <c r="M191" s="11"/>
      <c r="N191" s="11"/>
    </row>
    <row r="192" spans="1:14" x14ac:dyDescent="0.2">
      <c r="A192" s="98">
        <v>46874</v>
      </c>
      <c r="B192" s="95">
        <f t="shared" si="2"/>
        <v>8.3428437499668906</v>
      </c>
      <c r="C192" s="95">
        <f t="shared" si="3"/>
        <v>0.36264747266650055</v>
      </c>
      <c r="D192" s="95">
        <f t="shared" si="4"/>
        <v>8.7054912226333911</v>
      </c>
      <c r="E192" s="11"/>
      <c r="F192" s="11"/>
      <c r="G192" s="95"/>
      <c r="H192" s="95">
        <f t="shared" si="8"/>
        <v>77.206429593723996</v>
      </c>
      <c r="I192" s="95">
        <f t="shared" si="8"/>
        <v>90.128186116722006</v>
      </c>
      <c r="J192" s="95">
        <f t="shared" si="8"/>
        <v>65.60237882507046</v>
      </c>
      <c r="K192" s="95"/>
      <c r="L192" s="11"/>
      <c r="M192" s="11"/>
      <c r="N192" s="11"/>
    </row>
    <row r="193" spans="1:14" x14ac:dyDescent="0.2">
      <c r="A193" s="98">
        <v>46905</v>
      </c>
      <c r="B193" s="95">
        <f t="shared" ref="B193:B256" si="9">B181*(1+B$5)</f>
        <v>8.5514148437160618</v>
      </c>
      <c r="C193" s="95">
        <f t="shared" ref="C193:C256" si="10">D193-B193</f>
        <v>0.36727701487075315</v>
      </c>
      <c r="D193" s="95">
        <f t="shared" ref="D193:D256" si="11">D181*(1+D$5)</f>
        <v>8.9186918585868149</v>
      </c>
      <c r="E193" s="11"/>
      <c r="F193" s="11"/>
      <c r="G193" s="95"/>
      <c r="H193" s="95">
        <f t="shared" ref="H193:J208" si="12">H181*(1+H$5)</f>
        <v>80.512617224199232</v>
      </c>
      <c r="I193" s="95">
        <f t="shared" si="12"/>
        <v>94.030177858245807</v>
      </c>
      <c r="J193" s="95">
        <f t="shared" si="12"/>
        <v>67.5844945050451</v>
      </c>
      <c r="K193" s="95"/>
      <c r="L193" s="11"/>
      <c r="M193" s="11"/>
      <c r="N193" s="11"/>
    </row>
    <row r="194" spans="1:14" x14ac:dyDescent="0.2">
      <c r="A194" s="98">
        <v>46935</v>
      </c>
      <c r="B194" s="95">
        <f t="shared" si="9"/>
        <v>8.8642714843398238</v>
      </c>
      <c r="C194" s="95">
        <f t="shared" si="10"/>
        <v>0.37653609927925658</v>
      </c>
      <c r="D194" s="95">
        <f t="shared" si="11"/>
        <v>9.2408075836190804</v>
      </c>
      <c r="E194" s="11"/>
      <c r="F194" s="11"/>
      <c r="G194" s="95"/>
      <c r="H194" s="95">
        <f t="shared" si="12"/>
        <v>90.197951878595418</v>
      </c>
      <c r="I194" s="95">
        <f t="shared" si="12"/>
        <v>112.39898605096286</v>
      </c>
      <c r="J194" s="95">
        <f t="shared" si="12"/>
        <v>71.915765846843328</v>
      </c>
      <c r="K194" s="95"/>
      <c r="L194" s="11"/>
      <c r="M194" s="11"/>
      <c r="N194" s="11"/>
    </row>
    <row r="195" spans="1:14" x14ac:dyDescent="0.2">
      <c r="A195" s="98">
        <v>46966</v>
      </c>
      <c r="B195" s="95">
        <f t="shared" si="9"/>
        <v>8.8642714843398238</v>
      </c>
      <c r="C195" s="95">
        <f t="shared" si="10"/>
        <v>0.38579518368776711</v>
      </c>
      <c r="D195" s="95">
        <f t="shared" si="11"/>
        <v>9.2500666680275909</v>
      </c>
      <c r="E195" s="11"/>
      <c r="F195" s="11"/>
      <c r="G195" s="95"/>
      <c r="H195" s="95">
        <f t="shared" si="12"/>
        <v>80.35078768455098</v>
      </c>
      <c r="I195" s="95">
        <f t="shared" si="12"/>
        <v>90.339860731209285</v>
      </c>
      <c r="J195" s="95">
        <f t="shared" si="12"/>
        <v>70.574081842267844</v>
      </c>
      <c r="K195" s="95"/>
      <c r="L195" s="11"/>
      <c r="M195" s="11"/>
      <c r="N195" s="11"/>
    </row>
    <row r="196" spans="1:14" x14ac:dyDescent="0.2">
      <c r="A196" s="98">
        <v>46997</v>
      </c>
      <c r="B196" s="95">
        <f t="shared" si="9"/>
        <v>8.3428437499668906</v>
      </c>
      <c r="C196" s="95">
        <f t="shared" si="10"/>
        <v>0.37962246074876127</v>
      </c>
      <c r="D196" s="95">
        <f t="shared" si="11"/>
        <v>8.7224662107156519</v>
      </c>
      <c r="E196" s="11"/>
      <c r="F196" s="11"/>
      <c r="G196" s="95"/>
      <c r="H196" s="95">
        <f t="shared" si="12"/>
        <v>71.51570565669914</v>
      </c>
      <c r="I196" s="95">
        <f t="shared" si="12"/>
        <v>76.090667284401903</v>
      </c>
      <c r="J196" s="95">
        <f t="shared" si="12"/>
        <v>67.041978147351287</v>
      </c>
      <c r="K196" s="95"/>
      <c r="L196" s="11"/>
      <c r="M196" s="11"/>
      <c r="N196" s="11"/>
    </row>
    <row r="197" spans="1:14" x14ac:dyDescent="0.2">
      <c r="A197" s="98">
        <v>47027</v>
      </c>
      <c r="B197" s="95">
        <f t="shared" si="9"/>
        <v>7.8214160155939592</v>
      </c>
      <c r="C197" s="95">
        <f t="shared" si="10"/>
        <v>0.37962246074876127</v>
      </c>
      <c r="D197" s="95">
        <f t="shared" si="11"/>
        <v>8.2010384763427204</v>
      </c>
      <c r="E197" s="11"/>
      <c r="F197" s="11"/>
      <c r="G197" s="95"/>
      <c r="H197" s="95">
        <f t="shared" si="12"/>
        <v>68.175395304920201</v>
      </c>
      <c r="I197" s="95">
        <f t="shared" si="12"/>
        <v>72.622593806157425</v>
      </c>
      <c r="J197" s="95">
        <f t="shared" si="12"/>
        <v>64.118333250588563</v>
      </c>
      <c r="K197" s="95"/>
      <c r="L197" s="11"/>
      <c r="M197" s="11"/>
      <c r="N197" s="11"/>
    </row>
    <row r="198" spans="1:14" x14ac:dyDescent="0.2">
      <c r="A198" s="98">
        <v>47058</v>
      </c>
      <c r="B198" s="95">
        <f t="shared" si="9"/>
        <v>8.3428437499668906</v>
      </c>
      <c r="C198" s="95">
        <f t="shared" si="10"/>
        <v>0.56889357786597827</v>
      </c>
      <c r="D198" s="95">
        <f t="shared" si="11"/>
        <v>8.9117373278328689</v>
      </c>
      <c r="E198" s="11"/>
      <c r="F198" s="11"/>
      <c r="G198" s="95"/>
      <c r="H198" s="95">
        <f t="shared" si="12"/>
        <v>77.532003149133203</v>
      </c>
      <c r="I198" s="95">
        <f t="shared" si="12"/>
        <v>83.929044893896233</v>
      </c>
      <c r="J198" s="95">
        <f t="shared" si="12"/>
        <v>71.365096073234028</v>
      </c>
      <c r="K198" s="95"/>
      <c r="L198" s="11"/>
      <c r="M198" s="11"/>
      <c r="N198" s="11"/>
    </row>
    <row r="199" spans="1:14" x14ac:dyDescent="0.2">
      <c r="A199" s="98">
        <v>47088</v>
      </c>
      <c r="B199" s="95">
        <f t="shared" si="9"/>
        <v>8.8642714843398238</v>
      </c>
      <c r="C199" s="95">
        <f t="shared" si="10"/>
        <v>2.8771987527139569</v>
      </c>
      <c r="D199" s="95">
        <f t="shared" si="11"/>
        <v>11.741470237053781</v>
      </c>
      <c r="E199" s="11"/>
      <c r="F199" s="11"/>
      <c r="G199" s="95"/>
      <c r="H199" s="95">
        <f t="shared" si="12"/>
        <v>106.45894889907409</v>
      </c>
      <c r="I199" s="95">
        <f t="shared" si="12"/>
        <v>120.87853071991614</v>
      </c>
      <c r="J199" s="95">
        <f t="shared" si="12"/>
        <v>93.510694900513187</v>
      </c>
      <c r="K199" s="95"/>
      <c r="L199" s="11"/>
      <c r="M199" s="11"/>
      <c r="N199" s="11"/>
    </row>
    <row r="200" spans="1:14" x14ac:dyDescent="0.2">
      <c r="A200" s="98">
        <v>47119</v>
      </c>
      <c r="B200" s="95">
        <f t="shared" si="9"/>
        <v>9.0415569140266197</v>
      </c>
      <c r="C200" s="95">
        <f t="shared" si="10"/>
        <v>5.4918407352173677</v>
      </c>
      <c r="D200" s="95">
        <f t="shared" si="11"/>
        <v>14.533397649243987</v>
      </c>
      <c r="E200" s="11"/>
      <c r="F200" s="11"/>
      <c r="G200" s="95"/>
      <c r="H200" s="95">
        <f t="shared" si="12"/>
        <v>140.21730260434526</v>
      </c>
      <c r="I200" s="95">
        <f t="shared" si="12"/>
        <v>167.84273573441473</v>
      </c>
      <c r="J200" s="95">
        <f t="shared" si="12"/>
        <v>117.46608851649765</v>
      </c>
      <c r="K200" s="95"/>
      <c r="L200" s="11"/>
      <c r="M200" s="11"/>
      <c r="N200" s="11"/>
    </row>
    <row r="201" spans="1:14" x14ac:dyDescent="0.2">
      <c r="A201" s="98">
        <v>47150</v>
      </c>
      <c r="B201" s="95">
        <f t="shared" si="9"/>
        <v>9.0415569140266197</v>
      </c>
      <c r="C201" s="95">
        <f t="shared" si="10"/>
        <v>4.5615805246947403</v>
      </c>
      <c r="D201" s="95">
        <f t="shared" si="11"/>
        <v>13.60313743872136</v>
      </c>
      <c r="E201" s="11"/>
      <c r="F201" s="11"/>
      <c r="G201" s="95"/>
      <c r="H201" s="95">
        <f t="shared" si="12"/>
        <v>115.01766616458889</v>
      </c>
      <c r="I201" s="95">
        <f t="shared" si="12"/>
        <v>125.31783635417523</v>
      </c>
      <c r="J201" s="95">
        <f t="shared" si="12"/>
        <v>105.65405156303568</v>
      </c>
      <c r="K201" s="95"/>
      <c r="L201" s="11"/>
      <c r="M201" s="11"/>
      <c r="N201" s="11"/>
    </row>
    <row r="202" spans="1:14" x14ac:dyDescent="0.2">
      <c r="A202" s="98">
        <v>47178</v>
      </c>
      <c r="B202" s="95">
        <f t="shared" si="9"/>
        <v>8.5097006249662286</v>
      </c>
      <c r="C202" s="95">
        <f t="shared" si="10"/>
        <v>1.0136845610432736</v>
      </c>
      <c r="D202" s="95">
        <f t="shared" si="11"/>
        <v>9.5233851860095022</v>
      </c>
      <c r="E202" s="11"/>
      <c r="F202" s="11"/>
      <c r="G202" s="95"/>
      <c r="H202" s="95">
        <f t="shared" si="12"/>
        <v>80.159421156970311</v>
      </c>
      <c r="I202" s="95">
        <f t="shared" si="12"/>
        <v>87.561467745248521</v>
      </c>
      <c r="J202" s="95">
        <f t="shared" si="12"/>
        <v>72.913800285541214</v>
      </c>
      <c r="K202" s="95"/>
      <c r="L202" s="11"/>
      <c r="M202" s="11"/>
      <c r="N202" s="11"/>
    </row>
    <row r="203" spans="1:14" x14ac:dyDescent="0.2">
      <c r="A203" s="98">
        <v>47209</v>
      </c>
      <c r="B203" s="95">
        <f t="shared" si="9"/>
        <v>7.9778443359058384</v>
      </c>
      <c r="C203" s="95">
        <f t="shared" si="10"/>
        <v>0.35415997862536752</v>
      </c>
      <c r="D203" s="95">
        <f t="shared" si="11"/>
        <v>8.3320043145312059</v>
      </c>
      <c r="E203" s="11"/>
      <c r="F203" s="11"/>
      <c r="G203" s="95"/>
      <c r="H203" s="95">
        <f t="shared" si="12"/>
        <v>72.924998822115143</v>
      </c>
      <c r="I203" s="95">
        <f t="shared" si="12"/>
        <v>81.646320089173898</v>
      </c>
      <c r="J203" s="95">
        <f t="shared" si="12"/>
        <v>65.292280070173604</v>
      </c>
      <c r="K203" s="95"/>
      <c r="L203" s="11"/>
      <c r="M203" s="11"/>
      <c r="N203" s="11"/>
    </row>
    <row r="204" spans="1:14" x14ac:dyDescent="0.2">
      <c r="A204" s="98">
        <v>47239</v>
      </c>
      <c r="B204" s="95">
        <f t="shared" si="9"/>
        <v>8.5097006249662286</v>
      </c>
      <c r="C204" s="95">
        <f t="shared" si="10"/>
        <v>0.3699004221198301</v>
      </c>
      <c r="D204" s="95">
        <f t="shared" si="11"/>
        <v>8.8796010470860587</v>
      </c>
      <c r="E204" s="11"/>
      <c r="F204" s="11"/>
      <c r="G204" s="95"/>
      <c r="H204" s="95">
        <f t="shared" si="12"/>
        <v>78.750558185598479</v>
      </c>
      <c r="I204" s="95">
        <f t="shared" si="12"/>
        <v>91.930749839056446</v>
      </c>
      <c r="J204" s="95">
        <f t="shared" si="12"/>
        <v>66.914426401571873</v>
      </c>
      <c r="K204" s="95"/>
      <c r="L204" s="11"/>
      <c r="M204" s="11"/>
      <c r="N204" s="11"/>
    </row>
    <row r="205" spans="1:14" x14ac:dyDescent="0.2">
      <c r="A205" s="98">
        <v>47270</v>
      </c>
      <c r="B205" s="95">
        <f t="shared" si="9"/>
        <v>8.7224431405903839</v>
      </c>
      <c r="C205" s="95">
        <f t="shared" si="10"/>
        <v>0.37462255516816789</v>
      </c>
      <c r="D205" s="95">
        <f t="shared" si="11"/>
        <v>9.0970656957585518</v>
      </c>
      <c r="E205" s="11"/>
      <c r="F205" s="11"/>
      <c r="G205" s="95"/>
      <c r="H205" s="95">
        <f t="shared" si="12"/>
        <v>82.122869568683214</v>
      </c>
      <c r="I205" s="95">
        <f t="shared" si="12"/>
        <v>95.910781415410725</v>
      </c>
      <c r="J205" s="95">
        <f t="shared" si="12"/>
        <v>68.936184395146</v>
      </c>
      <c r="K205" s="95"/>
      <c r="L205" s="11"/>
      <c r="M205" s="11"/>
      <c r="N205" s="11"/>
    </row>
    <row r="206" spans="1:14" x14ac:dyDescent="0.2">
      <c r="A206" s="98">
        <v>47300</v>
      </c>
      <c r="B206" s="95">
        <f t="shared" si="9"/>
        <v>9.0415569140266197</v>
      </c>
      <c r="C206" s="95">
        <f t="shared" si="10"/>
        <v>0.38406682126484171</v>
      </c>
      <c r="D206" s="95">
        <f t="shared" si="11"/>
        <v>9.4256237352914614</v>
      </c>
      <c r="E206" s="11"/>
      <c r="F206" s="11"/>
      <c r="G206" s="95"/>
      <c r="H206" s="95">
        <f t="shared" si="12"/>
        <v>92.001910916167333</v>
      </c>
      <c r="I206" s="95">
        <f t="shared" si="12"/>
        <v>114.64696577198212</v>
      </c>
      <c r="J206" s="95">
        <f t="shared" si="12"/>
        <v>73.354081163780194</v>
      </c>
      <c r="K206" s="95"/>
      <c r="L206" s="11"/>
      <c r="M206" s="11"/>
      <c r="N206" s="11"/>
    </row>
    <row r="207" spans="1:14" x14ac:dyDescent="0.2">
      <c r="A207" s="98">
        <v>47331</v>
      </c>
      <c r="B207" s="95">
        <f t="shared" si="9"/>
        <v>9.0415569140266197</v>
      </c>
      <c r="C207" s="95">
        <f t="shared" si="10"/>
        <v>0.39351108736152263</v>
      </c>
      <c r="D207" s="95">
        <f t="shared" si="11"/>
        <v>9.4350680013881423</v>
      </c>
      <c r="E207" s="11"/>
      <c r="F207" s="11"/>
      <c r="G207" s="95"/>
      <c r="H207" s="95">
        <f t="shared" si="12"/>
        <v>81.957803438241996</v>
      </c>
      <c r="I207" s="95">
        <f t="shared" si="12"/>
        <v>92.146657945833468</v>
      </c>
      <c r="J207" s="95">
        <f t="shared" si="12"/>
        <v>71.985563479113196</v>
      </c>
      <c r="K207" s="95"/>
      <c r="L207" s="11"/>
      <c r="M207" s="11"/>
      <c r="N207" s="11"/>
    </row>
    <row r="208" spans="1:14" x14ac:dyDescent="0.2">
      <c r="A208" s="98">
        <v>47362</v>
      </c>
      <c r="B208" s="95">
        <f t="shared" si="9"/>
        <v>8.5097006249662286</v>
      </c>
      <c r="C208" s="95">
        <f t="shared" si="10"/>
        <v>0.38721490996373653</v>
      </c>
      <c r="D208" s="95">
        <f t="shared" si="11"/>
        <v>8.8969155349299651</v>
      </c>
      <c r="E208" s="11"/>
      <c r="F208" s="11"/>
      <c r="G208" s="95"/>
      <c r="H208" s="95">
        <f t="shared" si="12"/>
        <v>72.946019769833129</v>
      </c>
      <c r="I208" s="95">
        <f t="shared" si="12"/>
        <v>77.612480630089948</v>
      </c>
      <c r="J208" s="95">
        <f t="shared" si="12"/>
        <v>68.382817710298312</v>
      </c>
      <c r="K208" s="95"/>
      <c r="L208" s="11"/>
      <c r="M208" s="11"/>
      <c r="N208" s="11"/>
    </row>
    <row r="209" spans="1:14" x14ac:dyDescent="0.2">
      <c r="A209" s="98">
        <v>47392</v>
      </c>
      <c r="B209" s="95">
        <f t="shared" si="9"/>
        <v>7.9778443359058384</v>
      </c>
      <c r="C209" s="95">
        <f t="shared" si="10"/>
        <v>0.38721490996373742</v>
      </c>
      <c r="D209" s="95">
        <f t="shared" si="11"/>
        <v>8.3650592458695758</v>
      </c>
      <c r="E209" s="11"/>
      <c r="F209" s="11"/>
      <c r="G209" s="95"/>
      <c r="H209" s="95">
        <f t="shared" ref="H209:J224" si="13">H197*(1+H$5)</f>
        <v>69.538903211018606</v>
      </c>
      <c r="I209" s="95">
        <f t="shared" si="13"/>
        <v>74.075045682280575</v>
      </c>
      <c r="J209" s="95">
        <f t="shared" si="13"/>
        <v>65.400699915600342</v>
      </c>
      <c r="K209" s="95"/>
      <c r="L209" s="11"/>
      <c r="M209" s="11"/>
      <c r="N209" s="11"/>
    </row>
    <row r="210" spans="1:14" x14ac:dyDescent="0.2">
      <c r="A210" s="98">
        <v>47423</v>
      </c>
      <c r="B210" s="95">
        <f t="shared" si="9"/>
        <v>8.5097006249662286</v>
      </c>
      <c r="C210" s="95">
        <f t="shared" si="10"/>
        <v>0.58027144942329834</v>
      </c>
      <c r="D210" s="95">
        <f t="shared" si="11"/>
        <v>9.0899720743895269</v>
      </c>
      <c r="E210" s="11"/>
      <c r="F210" s="11"/>
      <c r="G210" s="95"/>
      <c r="H210" s="95">
        <f t="shared" si="13"/>
        <v>79.082643212115869</v>
      </c>
      <c r="I210" s="95">
        <f t="shared" si="13"/>
        <v>85.607625791774154</v>
      </c>
      <c r="J210" s="95">
        <f t="shared" si="13"/>
        <v>72.792397994698703</v>
      </c>
      <c r="K210" s="95"/>
      <c r="L210" s="11"/>
      <c r="M210" s="11"/>
      <c r="N210" s="11"/>
    </row>
    <row r="211" spans="1:14" x14ac:dyDescent="0.2">
      <c r="A211" s="98">
        <v>47453</v>
      </c>
      <c r="B211" s="95">
        <f t="shared" si="9"/>
        <v>9.0415569140266197</v>
      </c>
      <c r="C211" s="95">
        <f t="shared" si="10"/>
        <v>2.9347427277682367</v>
      </c>
      <c r="D211" s="95">
        <f t="shared" si="11"/>
        <v>11.976299641794856</v>
      </c>
      <c r="E211" s="11"/>
      <c r="F211" s="11"/>
      <c r="G211" s="95"/>
      <c r="H211" s="95">
        <f t="shared" si="13"/>
        <v>108.58812787705557</v>
      </c>
      <c r="I211" s="95">
        <f t="shared" si="13"/>
        <v>123.29610133431447</v>
      </c>
      <c r="J211" s="95">
        <f t="shared" si="13"/>
        <v>95.38090879852345</v>
      </c>
      <c r="K211" s="95"/>
      <c r="L211" s="11"/>
      <c r="M211" s="11"/>
      <c r="N211" s="11"/>
    </row>
    <row r="212" spans="1:14" x14ac:dyDescent="0.2">
      <c r="A212" s="98">
        <v>47484</v>
      </c>
      <c r="B212" s="95">
        <f t="shared" si="9"/>
        <v>9.2223880523071529</v>
      </c>
      <c r="C212" s="95">
        <f t="shared" si="10"/>
        <v>5.601677549921714</v>
      </c>
      <c r="D212" s="95">
        <f t="shared" si="11"/>
        <v>14.824065602228867</v>
      </c>
      <c r="E212" s="11"/>
      <c r="F212" s="11"/>
      <c r="G212" s="95"/>
      <c r="H212" s="95">
        <f t="shared" si="13"/>
        <v>143.02164865643218</v>
      </c>
      <c r="I212" s="95">
        <f t="shared" si="13"/>
        <v>171.19959044910303</v>
      </c>
      <c r="J212" s="95">
        <f t="shared" si="13"/>
        <v>119.8154102868276</v>
      </c>
      <c r="K212" s="95"/>
      <c r="L212" s="11"/>
      <c r="M212" s="11"/>
      <c r="N212" s="11"/>
    </row>
    <row r="213" spans="1:14" x14ac:dyDescent="0.2">
      <c r="A213" s="98">
        <v>47515</v>
      </c>
      <c r="B213" s="95">
        <f t="shared" si="9"/>
        <v>9.2223880523071529</v>
      </c>
      <c r="C213" s="95">
        <f t="shared" si="10"/>
        <v>4.6528121351886345</v>
      </c>
      <c r="D213" s="95">
        <f t="shared" si="11"/>
        <v>13.875200187495787</v>
      </c>
      <c r="E213" s="11"/>
      <c r="F213" s="11"/>
      <c r="G213" s="95"/>
      <c r="H213" s="95">
        <f t="shared" si="13"/>
        <v>117.31801948788066</v>
      </c>
      <c r="I213" s="95">
        <f t="shared" si="13"/>
        <v>127.82419308125874</v>
      </c>
      <c r="J213" s="95">
        <f t="shared" si="13"/>
        <v>107.7671325942964</v>
      </c>
      <c r="K213" s="95"/>
      <c r="L213" s="11"/>
      <c r="M213" s="11"/>
      <c r="N213" s="11"/>
    </row>
    <row r="214" spans="1:14" x14ac:dyDescent="0.2">
      <c r="A214" s="98">
        <v>47543</v>
      </c>
      <c r="B214" s="95">
        <f t="shared" si="9"/>
        <v>8.6798946374655532</v>
      </c>
      <c r="C214" s="95">
        <f t="shared" si="10"/>
        <v>1.0339582522641386</v>
      </c>
      <c r="D214" s="95">
        <f t="shared" si="11"/>
        <v>9.7138528897296919</v>
      </c>
      <c r="E214" s="11"/>
      <c r="F214" s="11"/>
      <c r="G214" s="95"/>
      <c r="H214" s="95">
        <f t="shared" si="13"/>
        <v>81.762609580109725</v>
      </c>
      <c r="I214" s="95">
        <f t="shared" si="13"/>
        <v>89.3126971001535</v>
      </c>
      <c r="J214" s="95">
        <f t="shared" si="13"/>
        <v>74.372076291252043</v>
      </c>
      <c r="K214" s="95"/>
      <c r="L214" s="11"/>
      <c r="M214" s="11"/>
      <c r="N214" s="11"/>
    </row>
    <row r="215" spans="1:14" x14ac:dyDescent="0.2">
      <c r="A215" s="98">
        <v>47574</v>
      </c>
      <c r="B215" s="95">
        <f t="shared" si="9"/>
        <v>8.1374012226239554</v>
      </c>
      <c r="C215" s="95">
        <f t="shared" si="10"/>
        <v>0.36124317819787422</v>
      </c>
      <c r="D215" s="95">
        <f t="shared" si="11"/>
        <v>8.4986444008218296</v>
      </c>
      <c r="E215" s="11"/>
      <c r="F215" s="11"/>
      <c r="G215" s="95"/>
      <c r="H215" s="95">
        <f t="shared" si="13"/>
        <v>74.38349879855744</v>
      </c>
      <c r="I215" s="95">
        <f t="shared" si="13"/>
        <v>83.279246490957377</v>
      </c>
      <c r="J215" s="95">
        <f t="shared" si="13"/>
        <v>66.59812567157708</v>
      </c>
      <c r="K215" s="95"/>
      <c r="L215" s="11"/>
      <c r="M215" s="11"/>
      <c r="N215" s="11"/>
    </row>
    <row r="216" spans="1:14" x14ac:dyDescent="0.2">
      <c r="A216" s="98">
        <v>47604</v>
      </c>
      <c r="B216" s="95">
        <f t="shared" si="9"/>
        <v>8.6798946374655532</v>
      </c>
      <c r="C216" s="95">
        <f t="shared" si="10"/>
        <v>0.37729843056222734</v>
      </c>
      <c r="D216" s="95">
        <f t="shared" si="11"/>
        <v>9.0571930680277806</v>
      </c>
      <c r="E216" s="11"/>
      <c r="F216" s="11"/>
      <c r="G216" s="95"/>
      <c r="H216" s="95">
        <f t="shared" si="13"/>
        <v>80.325569349310456</v>
      </c>
      <c r="I216" s="95">
        <f t="shared" si="13"/>
        <v>93.769364835837578</v>
      </c>
      <c r="J216" s="95">
        <f t="shared" si="13"/>
        <v>68.252714929603314</v>
      </c>
      <c r="K216" s="95"/>
      <c r="L216" s="11"/>
      <c r="M216" s="11"/>
      <c r="N216" s="11"/>
    </row>
    <row r="217" spans="1:14" x14ac:dyDescent="0.2">
      <c r="A217" s="98">
        <v>47635</v>
      </c>
      <c r="B217" s="95">
        <f t="shared" si="9"/>
        <v>8.8968920034021917</v>
      </c>
      <c r="C217" s="95">
        <f t="shared" si="10"/>
        <v>0.3821150062715315</v>
      </c>
      <c r="D217" s="95">
        <f t="shared" si="11"/>
        <v>9.2790070096737232</v>
      </c>
      <c r="E217" s="11"/>
      <c r="F217" s="11"/>
      <c r="G217" s="95"/>
      <c r="H217" s="95">
        <f t="shared" si="13"/>
        <v>83.765326960056882</v>
      </c>
      <c r="I217" s="95">
        <f t="shared" si="13"/>
        <v>97.828997043718942</v>
      </c>
      <c r="J217" s="95">
        <f t="shared" si="13"/>
        <v>70.31490808304892</v>
      </c>
      <c r="K217" s="95"/>
      <c r="L217" s="11"/>
      <c r="M217" s="11"/>
      <c r="N217" s="11"/>
    </row>
    <row r="218" spans="1:14" x14ac:dyDescent="0.2">
      <c r="A218" s="98">
        <v>47665</v>
      </c>
      <c r="B218" s="95">
        <f t="shared" si="9"/>
        <v>9.2223880523071529</v>
      </c>
      <c r="C218" s="95">
        <f t="shared" si="10"/>
        <v>0.39174815769013804</v>
      </c>
      <c r="D218" s="95">
        <f t="shared" si="11"/>
        <v>9.6141362099972909</v>
      </c>
      <c r="E218" s="11"/>
      <c r="F218" s="11"/>
      <c r="G218" s="95"/>
      <c r="H218" s="95">
        <f t="shared" si="13"/>
        <v>93.841949134490676</v>
      </c>
      <c r="I218" s="95">
        <f t="shared" si="13"/>
        <v>116.93990508742176</v>
      </c>
      <c r="J218" s="95">
        <f t="shared" si="13"/>
        <v>74.821162787055798</v>
      </c>
      <c r="K218" s="95"/>
      <c r="L218" s="11"/>
      <c r="M218" s="11"/>
      <c r="N218" s="11"/>
    </row>
    <row r="219" spans="1:14" x14ac:dyDescent="0.2">
      <c r="A219" s="98">
        <v>47696</v>
      </c>
      <c r="B219" s="95">
        <f t="shared" si="9"/>
        <v>9.2223880523071529</v>
      </c>
      <c r="C219" s="95">
        <f t="shared" si="10"/>
        <v>0.40138130910875169</v>
      </c>
      <c r="D219" s="95">
        <f t="shared" si="11"/>
        <v>9.6237693614159046</v>
      </c>
      <c r="E219" s="11"/>
      <c r="F219" s="11"/>
      <c r="G219" s="95"/>
      <c r="H219" s="95">
        <f t="shared" si="13"/>
        <v>83.596959507006844</v>
      </c>
      <c r="I219" s="95">
        <f t="shared" si="13"/>
        <v>93.989591104750133</v>
      </c>
      <c r="J219" s="95">
        <f t="shared" si="13"/>
        <v>73.425274748695458</v>
      </c>
      <c r="K219" s="95"/>
      <c r="L219" s="11"/>
      <c r="M219" s="11"/>
      <c r="N219" s="11"/>
    </row>
    <row r="220" spans="1:14" x14ac:dyDescent="0.2">
      <c r="A220" s="98">
        <v>47727</v>
      </c>
      <c r="B220" s="95">
        <f t="shared" si="9"/>
        <v>8.6798946374655532</v>
      </c>
      <c r="C220" s="95">
        <f t="shared" si="10"/>
        <v>0.39495920816301222</v>
      </c>
      <c r="D220" s="95">
        <f t="shared" si="11"/>
        <v>9.0748538456285655</v>
      </c>
      <c r="E220" s="11"/>
      <c r="F220" s="11"/>
      <c r="G220" s="95"/>
      <c r="H220" s="95">
        <f t="shared" si="13"/>
        <v>74.404940165229789</v>
      </c>
      <c r="I220" s="95">
        <f t="shared" si="13"/>
        <v>79.164730242691746</v>
      </c>
      <c r="J220" s="95">
        <f t="shared" si="13"/>
        <v>69.750474064504274</v>
      </c>
      <c r="K220" s="95"/>
      <c r="L220" s="11"/>
      <c r="M220" s="11"/>
      <c r="N220" s="11"/>
    </row>
    <row r="221" spans="1:14" x14ac:dyDescent="0.2">
      <c r="A221" s="98">
        <v>47757</v>
      </c>
      <c r="B221" s="95">
        <f t="shared" si="9"/>
        <v>8.1374012226239554</v>
      </c>
      <c r="C221" s="95">
        <f t="shared" si="10"/>
        <v>0.39495920816301222</v>
      </c>
      <c r="D221" s="95">
        <f t="shared" si="11"/>
        <v>8.5323604307869676</v>
      </c>
      <c r="E221" s="11"/>
      <c r="F221" s="11"/>
      <c r="G221" s="95"/>
      <c r="H221" s="95">
        <f t="shared" si="13"/>
        <v>70.929681275238977</v>
      </c>
      <c r="I221" s="95">
        <f t="shared" si="13"/>
        <v>75.556546595926193</v>
      </c>
      <c r="J221" s="95">
        <f t="shared" si="13"/>
        <v>66.708713913912348</v>
      </c>
      <c r="K221" s="95"/>
      <c r="L221" s="11"/>
      <c r="M221" s="11"/>
      <c r="N221" s="11"/>
    </row>
    <row r="222" spans="1:14" x14ac:dyDescent="0.2">
      <c r="A222" s="98">
        <v>47788</v>
      </c>
      <c r="B222" s="95">
        <f t="shared" si="9"/>
        <v>8.6798946374655532</v>
      </c>
      <c r="C222" s="95">
        <f t="shared" si="10"/>
        <v>0.59187687841176384</v>
      </c>
      <c r="D222" s="95">
        <f t="shared" si="11"/>
        <v>9.2717715158773171</v>
      </c>
      <c r="E222" s="11"/>
      <c r="F222" s="11"/>
      <c r="G222" s="95"/>
      <c r="H222" s="95">
        <f t="shared" si="13"/>
        <v>80.664296076358184</v>
      </c>
      <c r="I222" s="95">
        <f t="shared" si="13"/>
        <v>87.319778307609639</v>
      </c>
      <c r="J222" s="95">
        <f t="shared" si="13"/>
        <v>74.248245954592676</v>
      </c>
      <c r="K222" s="95"/>
      <c r="L222" s="11"/>
      <c r="M222" s="11"/>
      <c r="N222" s="11"/>
    </row>
    <row r="223" spans="1:14" x14ac:dyDescent="0.2">
      <c r="A223" s="98">
        <v>47818</v>
      </c>
      <c r="B223" s="95">
        <f t="shared" si="9"/>
        <v>9.2223880523071529</v>
      </c>
      <c r="C223" s="95">
        <f t="shared" si="10"/>
        <v>2.993437582323601</v>
      </c>
      <c r="D223" s="95">
        <f t="shared" si="11"/>
        <v>12.215825634630754</v>
      </c>
      <c r="E223" s="11"/>
      <c r="F223" s="11"/>
      <c r="G223" s="95"/>
      <c r="H223" s="95">
        <f t="shared" si="13"/>
        <v>110.75989043459668</v>
      </c>
      <c r="I223" s="95">
        <f t="shared" si="13"/>
        <v>125.76202336100076</v>
      </c>
      <c r="J223" s="95">
        <f t="shared" si="13"/>
        <v>97.288526974493919</v>
      </c>
      <c r="K223" s="95"/>
      <c r="L223" s="11"/>
      <c r="M223" s="11"/>
      <c r="N223" s="11"/>
    </row>
    <row r="224" spans="1:14" x14ac:dyDescent="0.2">
      <c r="A224" s="98">
        <v>47849</v>
      </c>
      <c r="B224" s="95">
        <f t="shared" si="9"/>
        <v>9.4068358133532968</v>
      </c>
      <c r="C224" s="95">
        <f t="shared" si="10"/>
        <v>5.7137111009201469</v>
      </c>
      <c r="D224" s="95">
        <f t="shared" si="11"/>
        <v>15.120546914273444</v>
      </c>
      <c r="E224" s="11"/>
      <c r="F224" s="11"/>
      <c r="G224" s="95"/>
      <c r="H224" s="95">
        <f t="shared" si="13"/>
        <v>145.88208162956082</v>
      </c>
      <c r="I224" s="95">
        <f t="shared" si="13"/>
        <v>174.62358225808509</v>
      </c>
      <c r="J224" s="95">
        <f t="shared" si="13"/>
        <v>122.21171849256416</v>
      </c>
      <c r="K224" s="95"/>
      <c r="L224" s="11"/>
      <c r="M224" s="11"/>
      <c r="N224" s="11"/>
    </row>
    <row r="225" spans="1:14" x14ac:dyDescent="0.2">
      <c r="A225" s="98">
        <v>47880</v>
      </c>
      <c r="B225" s="95">
        <f t="shared" si="9"/>
        <v>9.4068358133532968</v>
      </c>
      <c r="C225" s="95">
        <f t="shared" si="10"/>
        <v>4.7458683778924069</v>
      </c>
      <c r="D225" s="95">
        <f t="shared" si="11"/>
        <v>14.152704191245704</v>
      </c>
      <c r="E225" s="11"/>
      <c r="F225" s="11"/>
      <c r="G225" s="95"/>
      <c r="H225" s="95">
        <f t="shared" ref="H225:J240" si="14">H213*(1+H$5)</f>
        <v>119.66437987763828</v>
      </c>
      <c r="I225" s="95">
        <f t="shared" si="14"/>
        <v>130.38067694288392</v>
      </c>
      <c r="J225" s="95">
        <f t="shared" si="14"/>
        <v>109.92247524618233</v>
      </c>
      <c r="K225" s="95"/>
      <c r="L225" s="11"/>
      <c r="M225" s="11"/>
      <c r="N225" s="11"/>
    </row>
    <row r="226" spans="1:14" x14ac:dyDescent="0.2">
      <c r="A226" s="98">
        <v>47908</v>
      </c>
      <c r="B226" s="95">
        <f t="shared" si="9"/>
        <v>8.853492530214865</v>
      </c>
      <c r="C226" s="95">
        <f t="shared" si="10"/>
        <v>1.0546374173094204</v>
      </c>
      <c r="D226" s="95">
        <f t="shared" si="11"/>
        <v>9.9081299475242854</v>
      </c>
      <c r="E226" s="11"/>
      <c r="F226" s="11"/>
      <c r="G226" s="95"/>
      <c r="H226" s="95">
        <f t="shared" si="14"/>
        <v>83.397861771711916</v>
      </c>
      <c r="I226" s="95">
        <f t="shared" si="14"/>
        <v>91.098951042156571</v>
      </c>
      <c r="J226" s="95">
        <f t="shared" si="14"/>
        <v>75.859517817077091</v>
      </c>
      <c r="K226" s="95"/>
      <c r="L226" s="11"/>
      <c r="M226" s="11"/>
      <c r="N226" s="11"/>
    </row>
    <row r="227" spans="1:14" x14ac:dyDescent="0.2">
      <c r="A227" s="98">
        <v>47939</v>
      </c>
      <c r="B227" s="95">
        <f t="shared" si="9"/>
        <v>8.3001492470764351</v>
      </c>
      <c r="C227" s="95">
        <f t="shared" si="10"/>
        <v>0.36846804176183134</v>
      </c>
      <c r="D227" s="95">
        <f t="shared" si="11"/>
        <v>8.6686172888382664</v>
      </c>
      <c r="E227" s="11"/>
      <c r="F227" s="11"/>
      <c r="G227" s="95"/>
      <c r="H227" s="95">
        <f t="shared" si="14"/>
        <v>75.871168774528584</v>
      </c>
      <c r="I227" s="95">
        <f t="shared" si="14"/>
        <v>84.944831420776524</v>
      </c>
      <c r="J227" s="95">
        <f t="shared" si="14"/>
        <v>67.930088185008628</v>
      </c>
      <c r="K227" s="95"/>
      <c r="L227" s="11"/>
      <c r="M227" s="11"/>
      <c r="N227" s="11"/>
    </row>
    <row r="228" spans="1:14" x14ac:dyDescent="0.2">
      <c r="A228" s="98">
        <v>47969</v>
      </c>
      <c r="B228" s="95">
        <f t="shared" si="9"/>
        <v>8.853492530214865</v>
      </c>
      <c r="C228" s="95">
        <f t="shared" si="10"/>
        <v>0.38484439917347046</v>
      </c>
      <c r="D228" s="95">
        <f t="shared" si="11"/>
        <v>9.2383369293883355</v>
      </c>
      <c r="E228" s="11"/>
      <c r="F228" s="11"/>
      <c r="G228" s="95"/>
      <c r="H228" s="95">
        <f t="shared" si="14"/>
        <v>81.932080736296669</v>
      </c>
      <c r="I228" s="95">
        <f t="shared" si="14"/>
        <v>95.644752132554331</v>
      </c>
      <c r="J228" s="95">
        <f t="shared" si="14"/>
        <v>69.617769228195385</v>
      </c>
      <c r="K228" s="95"/>
      <c r="L228" s="11"/>
      <c r="M228" s="11"/>
      <c r="N228" s="11"/>
    </row>
    <row r="229" spans="1:14" x14ac:dyDescent="0.2">
      <c r="A229" s="98">
        <v>48000</v>
      </c>
      <c r="B229" s="95">
        <f t="shared" si="9"/>
        <v>9.0748298434702352</v>
      </c>
      <c r="C229" s="95">
        <f t="shared" si="10"/>
        <v>0.38975730639696238</v>
      </c>
      <c r="D229" s="95">
        <f t="shared" si="11"/>
        <v>9.4645871498671976</v>
      </c>
      <c r="E229" s="11"/>
      <c r="F229" s="11"/>
      <c r="G229" s="95"/>
      <c r="H229" s="95">
        <f t="shared" si="14"/>
        <v>85.440633499258027</v>
      </c>
      <c r="I229" s="95">
        <f t="shared" si="14"/>
        <v>99.78557698459332</v>
      </c>
      <c r="J229" s="95">
        <f t="shared" si="14"/>
        <v>71.721206244709904</v>
      </c>
      <c r="K229" s="95"/>
      <c r="L229" s="11"/>
      <c r="M229" s="11"/>
      <c r="N229" s="11"/>
    </row>
    <row r="230" spans="1:14" x14ac:dyDescent="0.2">
      <c r="A230" s="98">
        <v>48030</v>
      </c>
      <c r="B230" s="95">
        <f t="shared" si="9"/>
        <v>9.4068358133532968</v>
      </c>
      <c r="C230" s="95">
        <f t="shared" si="10"/>
        <v>0.39958312084394088</v>
      </c>
      <c r="D230" s="95">
        <f t="shared" si="11"/>
        <v>9.8064189341972376</v>
      </c>
      <c r="E230" s="11"/>
      <c r="F230" s="11"/>
      <c r="G230" s="95"/>
      <c r="H230" s="95">
        <f t="shared" si="14"/>
        <v>95.718788117180495</v>
      </c>
      <c r="I230" s="95">
        <f t="shared" si="14"/>
        <v>119.2787031891702</v>
      </c>
      <c r="J230" s="95">
        <f t="shared" si="14"/>
        <v>76.317586042796918</v>
      </c>
      <c r="K230" s="95"/>
      <c r="L230" s="11"/>
      <c r="M230" s="11"/>
      <c r="N230" s="11"/>
    </row>
    <row r="231" spans="1:14" x14ac:dyDescent="0.2">
      <c r="A231" s="98">
        <v>48061</v>
      </c>
      <c r="B231" s="95">
        <f t="shared" si="9"/>
        <v>9.4068358133532968</v>
      </c>
      <c r="C231" s="95">
        <f t="shared" si="10"/>
        <v>0.40940893529092648</v>
      </c>
      <c r="D231" s="95">
        <f t="shared" si="11"/>
        <v>9.8162447486442233</v>
      </c>
      <c r="E231" s="11"/>
      <c r="F231" s="11"/>
      <c r="G231" s="95"/>
      <c r="H231" s="95">
        <f t="shared" si="14"/>
        <v>85.26889869714698</v>
      </c>
      <c r="I231" s="95">
        <f t="shared" si="14"/>
        <v>95.869382926845134</v>
      </c>
      <c r="J231" s="95">
        <f t="shared" si="14"/>
        <v>74.893780243669369</v>
      </c>
      <c r="K231" s="95"/>
      <c r="L231" s="11"/>
      <c r="M231" s="11"/>
      <c r="N231" s="11"/>
    </row>
    <row r="232" spans="1:14" x14ac:dyDescent="0.2">
      <c r="A232" s="98">
        <v>48092</v>
      </c>
      <c r="B232" s="95">
        <f t="shared" si="9"/>
        <v>8.853492530214865</v>
      </c>
      <c r="C232" s="95">
        <f t="shared" si="10"/>
        <v>0.40285839232627119</v>
      </c>
      <c r="D232" s="95">
        <f t="shared" si="11"/>
        <v>9.2563509225411362</v>
      </c>
      <c r="E232" s="11"/>
      <c r="F232" s="11"/>
      <c r="G232" s="95"/>
      <c r="H232" s="95">
        <f t="shared" si="14"/>
        <v>75.893038968534384</v>
      </c>
      <c r="I232" s="95">
        <f t="shared" si="14"/>
        <v>80.74802484754558</v>
      </c>
      <c r="J232" s="95">
        <f t="shared" si="14"/>
        <v>71.145483545794363</v>
      </c>
      <c r="K232" s="95"/>
      <c r="L232" s="11"/>
      <c r="M232" s="11"/>
      <c r="N232" s="11"/>
    </row>
    <row r="233" spans="1:14" x14ac:dyDescent="0.2">
      <c r="A233" s="98">
        <v>48122</v>
      </c>
      <c r="B233" s="95">
        <f t="shared" si="9"/>
        <v>8.3001492470764351</v>
      </c>
      <c r="C233" s="95">
        <f t="shared" si="10"/>
        <v>0.40285839232627119</v>
      </c>
      <c r="D233" s="95">
        <f t="shared" si="11"/>
        <v>8.7030076394027063</v>
      </c>
      <c r="E233" s="11"/>
      <c r="F233" s="11"/>
      <c r="G233" s="95"/>
      <c r="H233" s="95">
        <f t="shared" si="14"/>
        <v>72.34827490074376</v>
      </c>
      <c r="I233" s="95">
        <f t="shared" si="14"/>
        <v>77.067677527844722</v>
      </c>
      <c r="J233" s="95">
        <f t="shared" si="14"/>
        <v>68.042888192190603</v>
      </c>
      <c r="K233" s="95"/>
      <c r="L233" s="11"/>
      <c r="M233" s="11"/>
      <c r="N233" s="11"/>
    </row>
    <row r="234" spans="1:14" x14ac:dyDescent="0.2">
      <c r="A234" s="98">
        <v>48153</v>
      </c>
      <c r="B234" s="95">
        <f t="shared" si="9"/>
        <v>8.853492530214865</v>
      </c>
      <c r="C234" s="95">
        <f t="shared" si="10"/>
        <v>0.60371441597999898</v>
      </c>
      <c r="D234" s="95">
        <f t="shared" si="11"/>
        <v>9.457206946194864</v>
      </c>
      <c r="E234" s="11"/>
      <c r="F234" s="11"/>
      <c r="G234" s="95"/>
      <c r="H234" s="95">
        <f t="shared" si="14"/>
        <v>82.277581997885349</v>
      </c>
      <c r="I234" s="95">
        <f t="shared" si="14"/>
        <v>89.066173873761826</v>
      </c>
      <c r="J234" s="95">
        <f t="shared" si="14"/>
        <v>75.733210873684527</v>
      </c>
      <c r="K234" s="95"/>
      <c r="L234" s="11"/>
      <c r="M234" s="11"/>
      <c r="N234" s="11"/>
    </row>
    <row r="235" spans="1:14" x14ac:dyDescent="0.2">
      <c r="A235" s="98">
        <v>48183</v>
      </c>
      <c r="B235" s="95">
        <f t="shared" si="9"/>
        <v>9.4068358133532968</v>
      </c>
      <c r="C235" s="95">
        <f t="shared" si="10"/>
        <v>3.0533063339700721</v>
      </c>
      <c r="D235" s="95">
        <f t="shared" si="11"/>
        <v>12.460142147323369</v>
      </c>
      <c r="E235" s="11"/>
      <c r="F235" s="11"/>
      <c r="G235" s="95"/>
      <c r="H235" s="95">
        <f t="shared" si="14"/>
        <v>112.97508824328862</v>
      </c>
      <c r="I235" s="95">
        <f t="shared" si="14"/>
        <v>128.27726382822078</v>
      </c>
      <c r="J235" s="95">
        <f t="shared" si="14"/>
        <v>99.234297513983805</v>
      </c>
      <c r="K235" s="95"/>
      <c r="L235" s="11"/>
      <c r="M235" s="11"/>
      <c r="N235" s="11"/>
    </row>
    <row r="236" spans="1:14" x14ac:dyDescent="0.2">
      <c r="A236" s="98">
        <v>48214</v>
      </c>
      <c r="B236" s="95">
        <f t="shared" si="9"/>
        <v>9.5949725296203621</v>
      </c>
      <c r="C236" s="95">
        <f t="shared" si="10"/>
        <v>5.8279853229385505</v>
      </c>
      <c r="D236" s="95">
        <f t="shared" si="11"/>
        <v>15.422957852558913</v>
      </c>
      <c r="E236" s="11"/>
      <c r="F236" s="11"/>
      <c r="G236" s="95"/>
      <c r="H236" s="95">
        <f t="shared" si="14"/>
        <v>148.79972326215204</v>
      </c>
      <c r="I236" s="95">
        <f t="shared" si="14"/>
        <v>178.11605390324681</v>
      </c>
      <c r="J236" s="95">
        <f t="shared" si="14"/>
        <v>124.65595286241545</v>
      </c>
      <c r="K236" s="95"/>
      <c r="L236" s="11"/>
      <c r="M236" s="11"/>
      <c r="N236" s="11"/>
    </row>
    <row r="237" spans="1:14" x14ac:dyDescent="0.2">
      <c r="A237" s="98">
        <v>48245</v>
      </c>
      <c r="B237" s="95">
        <f t="shared" si="9"/>
        <v>9.5949725296203621</v>
      </c>
      <c r="C237" s="95">
        <f t="shared" si="10"/>
        <v>4.8407857454502565</v>
      </c>
      <c r="D237" s="95">
        <f t="shared" si="11"/>
        <v>14.435758275070619</v>
      </c>
      <c r="E237" s="11"/>
      <c r="F237" s="11"/>
      <c r="G237" s="95"/>
      <c r="H237" s="95">
        <f t="shared" si="14"/>
        <v>122.05766747519105</v>
      </c>
      <c r="I237" s="95">
        <f t="shared" si="14"/>
        <v>132.98829048174161</v>
      </c>
      <c r="J237" s="95">
        <f t="shared" si="14"/>
        <v>112.12092475110597</v>
      </c>
      <c r="K237" s="95"/>
      <c r="L237" s="11"/>
      <c r="M237" s="11"/>
      <c r="N237" s="11"/>
    </row>
    <row r="238" spans="1:14" x14ac:dyDescent="0.2">
      <c r="A238" s="98">
        <v>48274</v>
      </c>
      <c r="B238" s="95">
        <f t="shared" si="9"/>
        <v>9.0305623808191626</v>
      </c>
      <c r="C238" s="95">
        <f t="shared" si="10"/>
        <v>1.0757301656556084</v>
      </c>
      <c r="D238" s="95">
        <f t="shared" si="11"/>
        <v>10.106292546474771</v>
      </c>
      <c r="E238" s="11"/>
      <c r="F238" s="11"/>
      <c r="G238" s="95"/>
      <c r="H238" s="95">
        <f t="shared" si="14"/>
        <v>85.06581900714616</v>
      </c>
      <c r="I238" s="95">
        <f t="shared" si="14"/>
        <v>92.920930062999702</v>
      </c>
      <c r="J238" s="95">
        <f t="shared" si="14"/>
        <v>77.376708173418635</v>
      </c>
      <c r="K238" s="95"/>
      <c r="L238" s="11"/>
      <c r="M238" s="11"/>
      <c r="N238" s="11"/>
    </row>
    <row r="239" spans="1:14" x14ac:dyDescent="0.2">
      <c r="A239" s="98">
        <v>48305</v>
      </c>
      <c r="B239" s="95">
        <f t="shared" si="9"/>
        <v>8.4661522320179632</v>
      </c>
      <c r="C239" s="95">
        <f t="shared" si="10"/>
        <v>0.37583740259706921</v>
      </c>
      <c r="D239" s="95">
        <f t="shared" si="11"/>
        <v>8.8419896346150324</v>
      </c>
      <c r="E239" s="11"/>
      <c r="F239" s="11"/>
      <c r="G239" s="95"/>
      <c r="H239" s="95">
        <f t="shared" si="14"/>
        <v>77.388592150019164</v>
      </c>
      <c r="I239" s="95">
        <f t="shared" si="14"/>
        <v>86.643728049192049</v>
      </c>
      <c r="J239" s="95">
        <f t="shared" si="14"/>
        <v>69.288689948708807</v>
      </c>
      <c r="K239" s="95"/>
      <c r="L239" s="11"/>
      <c r="M239" s="11"/>
      <c r="N239" s="11"/>
    </row>
    <row r="240" spans="1:14" x14ac:dyDescent="0.2">
      <c r="A240" s="98">
        <v>48335</v>
      </c>
      <c r="B240" s="95">
        <f t="shared" si="9"/>
        <v>9.0305623808191626</v>
      </c>
      <c r="C240" s="95">
        <f t="shared" si="10"/>
        <v>0.39254128715693959</v>
      </c>
      <c r="D240" s="95">
        <f t="shared" si="11"/>
        <v>9.4231036679761022</v>
      </c>
      <c r="E240" s="11"/>
      <c r="F240" s="11"/>
      <c r="G240" s="95"/>
      <c r="H240" s="95">
        <f t="shared" si="14"/>
        <v>83.57072235102261</v>
      </c>
      <c r="I240" s="95">
        <f t="shared" si="14"/>
        <v>97.557647175205418</v>
      </c>
      <c r="J240" s="95">
        <f t="shared" si="14"/>
        <v>71.010124612759299</v>
      </c>
      <c r="K240" s="95"/>
      <c r="L240" s="11"/>
      <c r="M240" s="11"/>
      <c r="N240" s="11"/>
    </row>
    <row r="241" spans="1:14" x14ac:dyDescent="0.2">
      <c r="A241" s="98">
        <v>48366</v>
      </c>
      <c r="B241" s="95">
        <f t="shared" si="9"/>
        <v>9.2563264403396399</v>
      </c>
      <c r="C241" s="95">
        <f t="shared" si="10"/>
        <v>0.39755245252490212</v>
      </c>
      <c r="D241" s="95">
        <f t="shared" si="11"/>
        <v>9.653878892864542</v>
      </c>
      <c r="E241" s="11"/>
      <c r="F241" s="11"/>
      <c r="G241" s="95"/>
      <c r="H241" s="95">
        <f t="shared" ref="H241:J256" si="15">H229*(1+H$5)</f>
        <v>87.149446169243191</v>
      </c>
      <c r="I241" s="95">
        <f t="shared" si="15"/>
        <v>101.78128852428519</v>
      </c>
      <c r="J241" s="95">
        <f t="shared" si="15"/>
        <v>73.155630369604097</v>
      </c>
      <c r="K241" s="95"/>
      <c r="L241" s="11"/>
      <c r="M241" s="11"/>
      <c r="N241" s="11"/>
    </row>
    <row r="242" spans="1:14" x14ac:dyDescent="0.2">
      <c r="A242" s="98">
        <v>48396</v>
      </c>
      <c r="B242" s="95">
        <f t="shared" si="9"/>
        <v>9.5949725296203621</v>
      </c>
      <c r="C242" s="95">
        <f t="shared" si="10"/>
        <v>0.40757478326082008</v>
      </c>
      <c r="D242" s="95">
        <f t="shared" si="11"/>
        <v>10.002547312881182</v>
      </c>
      <c r="E242" s="11"/>
      <c r="F242" s="11"/>
      <c r="G242" s="95"/>
      <c r="H242" s="95">
        <f t="shared" si="15"/>
        <v>97.633163879524105</v>
      </c>
      <c r="I242" s="95">
        <f t="shared" si="15"/>
        <v>121.66427725295361</v>
      </c>
      <c r="J242" s="95">
        <f t="shared" si="15"/>
        <v>77.84393776365286</v>
      </c>
      <c r="K242" s="95"/>
      <c r="L242" s="11"/>
      <c r="M242" s="11"/>
      <c r="N242" s="11"/>
    </row>
    <row r="243" spans="1:14" x14ac:dyDescent="0.2">
      <c r="A243" s="98">
        <v>48427</v>
      </c>
      <c r="B243" s="95">
        <f t="shared" si="9"/>
        <v>9.5949725296203621</v>
      </c>
      <c r="C243" s="95">
        <f t="shared" si="10"/>
        <v>0.41759711399674515</v>
      </c>
      <c r="D243" s="95">
        <f t="shared" si="11"/>
        <v>10.012569643617107</v>
      </c>
      <c r="E243" s="11"/>
      <c r="F243" s="11"/>
      <c r="G243" s="95"/>
      <c r="H243" s="95">
        <f t="shared" si="15"/>
        <v>86.974276671089925</v>
      </c>
      <c r="I243" s="95">
        <f t="shared" si="15"/>
        <v>97.786770585382044</v>
      </c>
      <c r="J243" s="95">
        <f t="shared" si="15"/>
        <v>76.391655848542754</v>
      </c>
      <c r="K243" s="95"/>
      <c r="L243" s="11"/>
      <c r="M243" s="11"/>
      <c r="N243" s="11"/>
    </row>
    <row r="244" spans="1:14" x14ac:dyDescent="0.2">
      <c r="A244" s="98">
        <v>48458</v>
      </c>
      <c r="B244" s="95">
        <f t="shared" si="9"/>
        <v>9.0305623808191626</v>
      </c>
      <c r="C244" s="95">
        <f t="shared" si="10"/>
        <v>0.41091556017279629</v>
      </c>
      <c r="D244" s="95">
        <f t="shared" si="11"/>
        <v>9.4414779409919589</v>
      </c>
      <c r="E244" s="11"/>
      <c r="F244" s="11"/>
      <c r="G244" s="95"/>
      <c r="H244" s="95">
        <f t="shared" si="15"/>
        <v>77.410899747905077</v>
      </c>
      <c r="I244" s="95">
        <f t="shared" si="15"/>
        <v>82.362985344496494</v>
      </c>
      <c r="J244" s="95">
        <f t="shared" si="15"/>
        <v>72.568393216710248</v>
      </c>
      <c r="K244" s="95"/>
      <c r="L244" s="11"/>
      <c r="M244" s="11"/>
      <c r="N244" s="11"/>
    </row>
    <row r="245" spans="1:14" x14ac:dyDescent="0.2">
      <c r="A245" s="98">
        <v>48488</v>
      </c>
      <c r="B245" s="95">
        <f t="shared" si="9"/>
        <v>8.4661522320179632</v>
      </c>
      <c r="C245" s="95">
        <f t="shared" si="10"/>
        <v>0.41091556017279807</v>
      </c>
      <c r="D245" s="95">
        <f t="shared" si="11"/>
        <v>8.8770677921907613</v>
      </c>
      <c r="E245" s="11"/>
      <c r="F245" s="11"/>
      <c r="G245" s="95"/>
      <c r="H245" s="95">
        <f t="shared" si="15"/>
        <v>73.795240398758637</v>
      </c>
      <c r="I245" s="95">
        <f t="shared" si="15"/>
        <v>78.609031078401614</v>
      </c>
      <c r="J245" s="95">
        <f t="shared" si="15"/>
        <v>69.403745956034413</v>
      </c>
      <c r="K245" s="95"/>
      <c r="L245" s="11"/>
      <c r="M245" s="11"/>
      <c r="N245" s="11"/>
    </row>
    <row r="246" spans="1:14" x14ac:dyDescent="0.2">
      <c r="A246" s="98">
        <v>48519</v>
      </c>
      <c r="B246" s="95">
        <f t="shared" si="9"/>
        <v>9.0305623808191626</v>
      </c>
      <c r="C246" s="95">
        <f t="shared" si="10"/>
        <v>0.61578870429959842</v>
      </c>
      <c r="D246" s="95">
        <f t="shared" si="11"/>
        <v>9.646351085118761</v>
      </c>
      <c r="E246" s="11"/>
      <c r="F246" s="11"/>
      <c r="G246" s="95"/>
      <c r="H246" s="95">
        <f t="shared" si="15"/>
        <v>83.923133637843051</v>
      </c>
      <c r="I246" s="95">
        <f t="shared" si="15"/>
        <v>90.847497351237067</v>
      </c>
      <c r="J246" s="95">
        <f t="shared" si="15"/>
        <v>77.247875091158221</v>
      </c>
      <c r="K246" s="95"/>
      <c r="L246" s="11"/>
      <c r="M246" s="11"/>
      <c r="N246" s="11"/>
    </row>
    <row r="247" spans="1:14" x14ac:dyDescent="0.2">
      <c r="A247" s="98">
        <v>48549</v>
      </c>
      <c r="B247" s="95">
        <f t="shared" si="9"/>
        <v>9.5949725296203621</v>
      </c>
      <c r="C247" s="95">
        <f t="shared" si="10"/>
        <v>3.1143724606494736</v>
      </c>
      <c r="D247" s="95">
        <f t="shared" si="11"/>
        <v>12.709344990269836</v>
      </c>
      <c r="E247" s="11"/>
      <c r="F247" s="11"/>
      <c r="G247" s="95"/>
      <c r="H247" s="95">
        <f t="shared" si="15"/>
        <v>115.2345900081544</v>
      </c>
      <c r="I247" s="95">
        <f t="shared" si="15"/>
        <v>130.8428091047852</v>
      </c>
      <c r="J247" s="95">
        <f t="shared" si="15"/>
        <v>101.21898346426349</v>
      </c>
      <c r="K247" s="95"/>
      <c r="L247" s="11"/>
      <c r="M247" s="11"/>
      <c r="N247" s="11"/>
    </row>
    <row r="248" spans="1:14" x14ac:dyDescent="0.2">
      <c r="A248" s="98">
        <v>48580</v>
      </c>
      <c r="B248" s="95">
        <f t="shared" si="9"/>
        <v>9.7868719802127693</v>
      </c>
      <c r="C248" s="95">
        <f t="shared" si="10"/>
        <v>5.9445450293973217</v>
      </c>
      <c r="D248" s="95">
        <f t="shared" si="11"/>
        <v>15.731417009610091</v>
      </c>
      <c r="E248" s="11"/>
      <c r="F248" s="11"/>
      <c r="G248" s="95"/>
      <c r="H248" s="95">
        <f t="shared" si="15"/>
        <v>151.77571772739509</v>
      </c>
      <c r="I248" s="95">
        <f t="shared" si="15"/>
        <v>181.67837498131175</v>
      </c>
      <c r="J248" s="95">
        <f t="shared" si="15"/>
        <v>127.14907191966375</v>
      </c>
      <c r="K248" s="95"/>
      <c r="L248" s="11"/>
      <c r="M248" s="11"/>
      <c r="N248" s="11"/>
    </row>
    <row r="249" spans="1:14" x14ac:dyDescent="0.2">
      <c r="A249" s="98">
        <v>48611</v>
      </c>
      <c r="B249" s="95">
        <f t="shared" si="9"/>
        <v>9.7868719802127693</v>
      </c>
      <c r="C249" s="95">
        <f t="shared" si="10"/>
        <v>4.9376014603592626</v>
      </c>
      <c r="D249" s="95">
        <f t="shared" si="11"/>
        <v>14.724473440572032</v>
      </c>
      <c r="E249" s="11"/>
      <c r="F249" s="11"/>
      <c r="G249" s="95"/>
      <c r="H249" s="95">
        <f t="shared" si="15"/>
        <v>124.49882082469487</v>
      </c>
      <c r="I249" s="95">
        <f t="shared" si="15"/>
        <v>135.64805629137646</v>
      </c>
      <c r="J249" s="95">
        <f t="shared" si="15"/>
        <v>114.3633432461281</v>
      </c>
      <c r="K249" s="95"/>
      <c r="L249" s="11"/>
      <c r="M249" s="11"/>
      <c r="N249" s="11"/>
    </row>
    <row r="250" spans="1:14" x14ac:dyDescent="0.2">
      <c r="A250" s="98">
        <v>48639</v>
      </c>
      <c r="B250" s="95">
        <f t="shared" si="9"/>
        <v>9.2111736284355459</v>
      </c>
      <c r="C250" s="95">
        <f t="shared" si="10"/>
        <v>1.0972447689687215</v>
      </c>
      <c r="D250" s="95">
        <f t="shared" si="11"/>
        <v>10.308418397404267</v>
      </c>
      <c r="E250" s="11"/>
      <c r="F250" s="11"/>
      <c r="G250" s="95"/>
      <c r="H250" s="95">
        <f t="shared" si="15"/>
        <v>86.767135387289088</v>
      </c>
      <c r="I250" s="95">
        <f t="shared" si="15"/>
        <v>94.7793486642597</v>
      </c>
      <c r="J250" s="95">
        <f t="shared" si="15"/>
        <v>78.924242336887005</v>
      </c>
      <c r="K250" s="95"/>
      <c r="L250" s="11"/>
      <c r="M250" s="11"/>
      <c r="N250" s="11"/>
    </row>
    <row r="251" spans="1:14" x14ac:dyDescent="0.2">
      <c r="A251" s="98">
        <v>48670</v>
      </c>
      <c r="B251" s="95">
        <f t="shared" si="9"/>
        <v>8.6354752766583225</v>
      </c>
      <c r="C251" s="95">
        <f t="shared" si="10"/>
        <v>0.38335415064901035</v>
      </c>
      <c r="D251" s="95">
        <f t="shared" si="11"/>
        <v>9.0188294273073328</v>
      </c>
      <c r="E251" s="11"/>
      <c r="F251" s="11"/>
      <c r="G251" s="95"/>
      <c r="H251" s="95">
        <f t="shared" si="15"/>
        <v>78.936363993019555</v>
      </c>
      <c r="I251" s="95">
        <f t="shared" si="15"/>
        <v>88.376602610175894</v>
      </c>
      <c r="J251" s="95">
        <f t="shared" si="15"/>
        <v>70.674463747682978</v>
      </c>
      <c r="K251" s="95"/>
      <c r="L251" s="11"/>
      <c r="M251" s="11"/>
      <c r="N251" s="11"/>
    </row>
    <row r="252" spans="1:14" x14ac:dyDescent="0.2">
      <c r="A252" s="98">
        <v>48700</v>
      </c>
      <c r="B252" s="95">
        <f t="shared" si="9"/>
        <v>9.2111736284355459</v>
      </c>
      <c r="C252" s="95">
        <f t="shared" si="10"/>
        <v>0.4003921129000787</v>
      </c>
      <c r="D252" s="95">
        <f t="shared" si="11"/>
        <v>9.6115657413356246</v>
      </c>
      <c r="E252" s="11"/>
      <c r="F252" s="11"/>
      <c r="G252" s="95"/>
      <c r="H252" s="95">
        <f t="shared" si="15"/>
        <v>85.242136798043063</v>
      </c>
      <c r="I252" s="95">
        <f t="shared" si="15"/>
        <v>99.50880011870953</v>
      </c>
      <c r="J252" s="95">
        <f t="shared" si="15"/>
        <v>72.430327105014484</v>
      </c>
      <c r="K252" s="95"/>
      <c r="L252" s="11"/>
      <c r="M252" s="11"/>
      <c r="N252" s="11"/>
    </row>
    <row r="253" spans="1:14" x14ac:dyDescent="0.2">
      <c r="A253" s="98">
        <v>48731</v>
      </c>
      <c r="B253" s="95">
        <f t="shared" si="9"/>
        <v>9.4414529691464324</v>
      </c>
      <c r="C253" s="95">
        <f t="shared" si="10"/>
        <v>0.40550350157540116</v>
      </c>
      <c r="D253" s="95">
        <f t="shared" si="11"/>
        <v>9.8469564707218336</v>
      </c>
      <c r="E253" s="11"/>
      <c r="F253" s="11"/>
      <c r="G253" s="95"/>
      <c r="H253" s="95">
        <f t="shared" si="15"/>
        <v>88.892435092628062</v>
      </c>
      <c r="I253" s="95">
        <f t="shared" si="15"/>
        <v>103.8169142947709</v>
      </c>
      <c r="J253" s="95">
        <f t="shared" si="15"/>
        <v>74.618742976996174</v>
      </c>
      <c r="K253" s="95"/>
      <c r="L253" s="11"/>
      <c r="M253" s="11"/>
      <c r="N253" s="11"/>
    </row>
    <row r="254" spans="1:14" x14ac:dyDescent="0.2">
      <c r="A254" s="98">
        <v>48761</v>
      </c>
      <c r="B254" s="95">
        <f t="shared" si="9"/>
        <v>9.7868719802127693</v>
      </c>
      <c r="C254" s="95">
        <f t="shared" si="10"/>
        <v>0.4157262789260372</v>
      </c>
      <c r="D254" s="95">
        <f t="shared" si="11"/>
        <v>10.202598259138806</v>
      </c>
      <c r="E254" s="11"/>
      <c r="F254" s="11"/>
      <c r="G254" s="95"/>
      <c r="H254" s="95">
        <f t="shared" si="15"/>
        <v>99.585827157114593</v>
      </c>
      <c r="I254" s="95">
        <f t="shared" si="15"/>
        <v>124.09756279801269</v>
      </c>
      <c r="J254" s="95">
        <f t="shared" si="15"/>
        <v>79.400816518925922</v>
      </c>
      <c r="K254" s="95"/>
      <c r="L254" s="11"/>
      <c r="M254" s="11"/>
      <c r="N254" s="11"/>
    </row>
    <row r="255" spans="1:14" x14ac:dyDescent="0.2">
      <c r="A255" s="98">
        <v>48792</v>
      </c>
      <c r="B255" s="95">
        <f t="shared" si="9"/>
        <v>9.7868719802127693</v>
      </c>
      <c r="C255" s="95">
        <f t="shared" si="10"/>
        <v>0.42594905627668034</v>
      </c>
      <c r="D255" s="95">
        <f t="shared" si="11"/>
        <v>10.21282103648945</v>
      </c>
      <c r="E255" s="11"/>
      <c r="F255" s="11"/>
      <c r="G255" s="95"/>
      <c r="H255" s="95">
        <f t="shared" si="15"/>
        <v>88.713762204511724</v>
      </c>
      <c r="I255" s="95">
        <f t="shared" si="15"/>
        <v>99.74250599708968</v>
      </c>
      <c r="J255" s="95">
        <f t="shared" si="15"/>
        <v>77.919488965513608</v>
      </c>
      <c r="K255" s="95"/>
      <c r="L255" s="11"/>
      <c r="M255" s="11"/>
      <c r="N255" s="11"/>
    </row>
    <row r="256" spans="1:14" x14ac:dyDescent="0.2">
      <c r="A256" s="98">
        <v>48823</v>
      </c>
      <c r="B256" s="95">
        <f t="shared" si="9"/>
        <v>9.2111736284355459</v>
      </c>
      <c r="C256" s="95">
        <f t="shared" si="10"/>
        <v>0.41913387137625158</v>
      </c>
      <c r="D256" s="95">
        <f t="shared" si="11"/>
        <v>9.6303074998117975</v>
      </c>
      <c r="E256" s="11"/>
      <c r="F256" s="11"/>
      <c r="G256" s="95"/>
      <c r="H256" s="95">
        <f t="shared" si="15"/>
        <v>78.959117742863185</v>
      </c>
      <c r="I256" s="95">
        <f t="shared" si="15"/>
        <v>84.01024505138642</v>
      </c>
      <c r="J256" s="95">
        <f t="shared" si="15"/>
        <v>74.01976108104445</v>
      </c>
      <c r="K256" s="95"/>
      <c r="L256" s="11"/>
      <c r="M256" s="11"/>
      <c r="N256" s="11"/>
    </row>
    <row r="257" spans="1:14" x14ac:dyDescent="0.2">
      <c r="A257" s="98">
        <v>48853</v>
      </c>
      <c r="B257" s="95">
        <f t="shared" ref="B257:B320" si="16">B245*(1+B$5)</f>
        <v>8.6354752766583225</v>
      </c>
      <c r="C257" s="95">
        <f t="shared" ref="C257:C320" si="17">D257-B257</f>
        <v>0.41913387137625335</v>
      </c>
      <c r="D257" s="95">
        <f t="shared" ref="D257:D320" si="18">D245*(1+D$5)</f>
        <v>9.0546091480345758</v>
      </c>
      <c r="E257" s="11"/>
      <c r="F257" s="11"/>
      <c r="G257" s="95"/>
      <c r="H257" s="95">
        <f t="shared" ref="H257:J272" si="19">H245*(1+H$5)</f>
        <v>75.271145206733806</v>
      </c>
      <c r="I257" s="95">
        <f t="shared" si="19"/>
        <v>80.181211699969651</v>
      </c>
      <c r="J257" s="95">
        <f t="shared" si="19"/>
        <v>70.791820875155096</v>
      </c>
      <c r="K257" s="95"/>
      <c r="L257" s="11"/>
      <c r="M257" s="11"/>
      <c r="N257" s="11"/>
    </row>
    <row r="258" spans="1:14" x14ac:dyDescent="0.2">
      <c r="A258" s="98">
        <v>48884</v>
      </c>
      <c r="B258" s="95">
        <f t="shared" si="16"/>
        <v>9.2111736284355459</v>
      </c>
      <c r="C258" s="95">
        <f t="shared" si="17"/>
        <v>0.62810447838559114</v>
      </c>
      <c r="D258" s="95">
        <f t="shared" si="18"/>
        <v>9.839278106821137</v>
      </c>
      <c r="E258" s="11"/>
      <c r="F258" s="11"/>
      <c r="G258" s="95"/>
      <c r="H258" s="95">
        <f t="shared" si="19"/>
        <v>85.601596310599916</v>
      </c>
      <c r="I258" s="95">
        <f t="shared" si="19"/>
        <v>92.664447298261805</v>
      </c>
      <c r="J258" s="95">
        <f t="shared" si="19"/>
        <v>78.792832592981384</v>
      </c>
      <c r="K258" s="95"/>
      <c r="L258" s="11"/>
      <c r="M258" s="11"/>
      <c r="N258" s="11"/>
    </row>
    <row r="259" spans="1:14" x14ac:dyDescent="0.2">
      <c r="A259" s="98">
        <v>48914</v>
      </c>
      <c r="B259" s="95">
        <f t="shared" si="16"/>
        <v>9.7868719802127693</v>
      </c>
      <c r="C259" s="95">
        <f t="shared" si="17"/>
        <v>3.1766599098624635</v>
      </c>
      <c r="D259" s="95">
        <f t="shared" si="18"/>
        <v>12.963531890075233</v>
      </c>
      <c r="E259" s="11"/>
      <c r="F259" s="11"/>
      <c r="G259" s="95"/>
      <c r="H259" s="95">
        <f t="shared" si="19"/>
        <v>117.53928180831748</v>
      </c>
      <c r="I259" s="95">
        <f t="shared" si="19"/>
        <v>133.45966528688092</v>
      </c>
      <c r="J259" s="95">
        <f t="shared" si="19"/>
        <v>103.24336313354875</v>
      </c>
      <c r="K259" s="95"/>
      <c r="L259" s="11"/>
      <c r="M259" s="11"/>
      <c r="N259" s="11"/>
    </row>
    <row r="260" spans="1:14" x14ac:dyDescent="0.2">
      <c r="A260" s="98">
        <v>48945</v>
      </c>
      <c r="B260" s="95">
        <f t="shared" si="16"/>
        <v>9.9826094198170257</v>
      </c>
      <c r="C260" s="95">
        <f t="shared" si="17"/>
        <v>6.0634359299852658</v>
      </c>
      <c r="D260" s="95">
        <f t="shared" si="18"/>
        <v>16.046045349802291</v>
      </c>
      <c r="E260" s="11"/>
      <c r="F260" s="11"/>
      <c r="G260" s="95"/>
      <c r="H260" s="95">
        <f t="shared" si="19"/>
        <v>154.81123208194299</v>
      </c>
      <c r="I260" s="95">
        <f t="shared" si="19"/>
        <v>185.31194248093797</v>
      </c>
      <c r="J260" s="95">
        <f t="shared" si="19"/>
        <v>129.69205335805702</v>
      </c>
      <c r="K260" s="95"/>
      <c r="L260" s="11"/>
      <c r="M260" s="11"/>
      <c r="N260" s="11"/>
    </row>
    <row r="261" spans="1:14" x14ac:dyDescent="0.2">
      <c r="A261" s="98">
        <v>48976</v>
      </c>
      <c r="B261" s="95">
        <f t="shared" si="16"/>
        <v>9.9826094198170257</v>
      </c>
      <c r="C261" s="95">
        <f t="shared" si="17"/>
        <v>5.0363534895664479</v>
      </c>
      <c r="D261" s="95">
        <f t="shared" si="18"/>
        <v>15.018962909383474</v>
      </c>
      <c r="E261" s="11"/>
      <c r="F261" s="11"/>
      <c r="G261" s="95"/>
      <c r="H261" s="95">
        <f t="shared" si="19"/>
        <v>126.98879724118878</v>
      </c>
      <c r="I261" s="95">
        <f t="shared" si="19"/>
        <v>138.36101741720398</v>
      </c>
      <c r="J261" s="95">
        <f t="shared" si="19"/>
        <v>116.65061011105065</v>
      </c>
      <c r="K261" s="95"/>
      <c r="L261" s="11"/>
      <c r="M261" s="11"/>
      <c r="N261" s="11"/>
    </row>
    <row r="262" spans="1:14" x14ac:dyDescent="0.2">
      <c r="A262" s="98">
        <v>49004</v>
      </c>
      <c r="B262" s="95">
        <f t="shared" si="16"/>
        <v>9.3953971010042565</v>
      </c>
      <c r="C262" s="95">
        <f t="shared" si="17"/>
        <v>1.119189664348097</v>
      </c>
      <c r="D262" s="95">
        <f t="shared" si="18"/>
        <v>10.514586765352353</v>
      </c>
      <c r="E262" s="11"/>
      <c r="F262" s="11"/>
      <c r="G262" s="95"/>
      <c r="H262" s="95">
        <f t="shared" si="19"/>
        <v>88.502478095034874</v>
      </c>
      <c r="I262" s="95">
        <f t="shared" si="19"/>
        <v>96.674935637544891</v>
      </c>
      <c r="J262" s="95">
        <f t="shared" si="19"/>
        <v>80.502727183624742</v>
      </c>
      <c r="K262" s="95"/>
      <c r="L262" s="11"/>
      <c r="M262" s="11"/>
      <c r="N262" s="11"/>
    </row>
    <row r="263" spans="1:14" x14ac:dyDescent="0.2">
      <c r="A263" s="98">
        <v>49035</v>
      </c>
      <c r="B263" s="95">
        <f t="shared" si="16"/>
        <v>8.8081847821914891</v>
      </c>
      <c r="C263" s="95">
        <f t="shared" si="17"/>
        <v>0.39102123366199137</v>
      </c>
      <c r="D263" s="95">
        <f t="shared" si="18"/>
        <v>9.1992060158534805</v>
      </c>
      <c r="E263" s="11"/>
      <c r="F263" s="11"/>
      <c r="G263" s="95"/>
      <c r="H263" s="95">
        <f t="shared" si="19"/>
        <v>80.515091272879943</v>
      </c>
      <c r="I263" s="95">
        <f t="shared" si="19"/>
        <v>90.144134662379415</v>
      </c>
      <c r="J263" s="95">
        <f t="shared" si="19"/>
        <v>72.08795302263664</v>
      </c>
      <c r="K263" s="95"/>
      <c r="L263" s="11"/>
      <c r="M263" s="11"/>
      <c r="N263" s="11"/>
    </row>
    <row r="264" spans="1:14" x14ac:dyDescent="0.2">
      <c r="A264" s="98">
        <v>49065</v>
      </c>
      <c r="B264" s="95">
        <f t="shared" si="16"/>
        <v>9.3953971010042565</v>
      </c>
      <c r="C264" s="95">
        <f t="shared" si="17"/>
        <v>0.40839995515807992</v>
      </c>
      <c r="D264" s="95">
        <f t="shared" si="18"/>
        <v>9.8037970561623364</v>
      </c>
      <c r="E264" s="11"/>
      <c r="F264" s="11"/>
      <c r="G264" s="95"/>
      <c r="H264" s="95">
        <f t="shared" si="19"/>
        <v>86.94697953400393</v>
      </c>
      <c r="I264" s="95">
        <f t="shared" si="19"/>
        <v>101.49897612108373</v>
      </c>
      <c r="J264" s="95">
        <f t="shared" si="19"/>
        <v>73.878933647114778</v>
      </c>
      <c r="K264" s="95"/>
      <c r="L264" s="11"/>
      <c r="M264" s="11"/>
      <c r="N264" s="11"/>
    </row>
    <row r="265" spans="1:14" x14ac:dyDescent="0.2">
      <c r="A265" s="98">
        <v>49096</v>
      </c>
      <c r="B265" s="95">
        <f t="shared" si="16"/>
        <v>9.6302820285293613</v>
      </c>
      <c r="C265" s="95">
        <f t="shared" si="17"/>
        <v>0.41361357160690915</v>
      </c>
      <c r="D265" s="95">
        <f t="shared" si="18"/>
        <v>10.04389560013627</v>
      </c>
      <c r="E265" s="11"/>
      <c r="F265" s="11"/>
      <c r="G265" s="95"/>
      <c r="H265" s="95">
        <f t="shared" si="19"/>
        <v>90.670283794480625</v>
      </c>
      <c r="I265" s="95">
        <f t="shared" si="19"/>
        <v>105.89325258066631</v>
      </c>
      <c r="J265" s="95">
        <f t="shared" si="19"/>
        <v>76.111117836536096</v>
      </c>
      <c r="K265" s="95"/>
      <c r="L265" s="11"/>
      <c r="M265" s="11"/>
      <c r="N265" s="11"/>
    </row>
    <row r="266" spans="1:14" x14ac:dyDescent="0.2">
      <c r="A266" s="98">
        <v>49126</v>
      </c>
      <c r="B266" s="95">
        <f t="shared" si="16"/>
        <v>9.9826094198170257</v>
      </c>
      <c r="C266" s="95">
        <f t="shared" si="17"/>
        <v>0.42404080450455695</v>
      </c>
      <c r="D266" s="95">
        <f t="shared" si="18"/>
        <v>10.406650224321583</v>
      </c>
      <c r="E266" s="11"/>
      <c r="F266" s="11"/>
      <c r="G266" s="95"/>
      <c r="H266" s="95">
        <f t="shared" si="19"/>
        <v>101.57754370025688</v>
      </c>
      <c r="I266" s="95">
        <f t="shared" si="19"/>
        <v>126.57951405397294</v>
      </c>
      <c r="J266" s="95">
        <f t="shared" si="19"/>
        <v>80.988832849304444</v>
      </c>
      <c r="K266" s="95"/>
      <c r="L266" s="11"/>
      <c r="M266" s="11"/>
      <c r="N266" s="11"/>
    </row>
    <row r="267" spans="1:14" x14ac:dyDescent="0.2">
      <c r="A267" s="98">
        <v>49157</v>
      </c>
      <c r="B267" s="95">
        <f t="shared" si="16"/>
        <v>9.9826094198170257</v>
      </c>
      <c r="C267" s="95">
        <f t="shared" si="17"/>
        <v>0.43446803740221362</v>
      </c>
      <c r="D267" s="95">
        <f t="shared" si="18"/>
        <v>10.417077457219239</v>
      </c>
      <c r="E267" s="11"/>
      <c r="F267" s="11"/>
      <c r="G267" s="95"/>
      <c r="H267" s="95">
        <f t="shared" si="19"/>
        <v>90.488037448601958</v>
      </c>
      <c r="I267" s="95">
        <f t="shared" si="19"/>
        <v>101.73735611703148</v>
      </c>
      <c r="J267" s="95">
        <f t="shared" si="19"/>
        <v>79.477878744823883</v>
      </c>
      <c r="K267" s="95"/>
      <c r="L267" s="11"/>
      <c r="M267" s="11"/>
      <c r="N267" s="11"/>
    </row>
    <row r="268" spans="1:14" x14ac:dyDescent="0.2">
      <c r="A268" s="98">
        <v>49188</v>
      </c>
      <c r="B268" s="95">
        <f t="shared" si="16"/>
        <v>9.3953971010042565</v>
      </c>
      <c r="C268" s="95">
        <f t="shared" si="17"/>
        <v>0.42751654880377643</v>
      </c>
      <c r="D268" s="95">
        <f t="shared" si="18"/>
        <v>9.8229136498080329</v>
      </c>
      <c r="E268" s="11"/>
      <c r="F268" s="11"/>
      <c r="G268" s="95"/>
      <c r="H268" s="95">
        <f t="shared" si="19"/>
        <v>80.538300097720452</v>
      </c>
      <c r="I268" s="95">
        <f t="shared" si="19"/>
        <v>85.690449952414156</v>
      </c>
      <c r="J268" s="95">
        <f t="shared" si="19"/>
        <v>75.500156302665346</v>
      </c>
      <c r="K268" s="95"/>
      <c r="L268" s="11"/>
      <c r="M268" s="11"/>
      <c r="N268" s="11"/>
    </row>
    <row r="269" spans="1:14" x14ac:dyDescent="0.2">
      <c r="A269" s="98">
        <v>49218</v>
      </c>
      <c r="B269" s="95">
        <f t="shared" si="16"/>
        <v>8.8081847821914891</v>
      </c>
      <c r="C269" s="95">
        <f t="shared" si="17"/>
        <v>0.42751654880377821</v>
      </c>
      <c r="D269" s="95">
        <f t="shared" si="18"/>
        <v>9.2357013309952674</v>
      </c>
      <c r="E269" s="11"/>
      <c r="F269" s="11"/>
      <c r="G269" s="95"/>
      <c r="H269" s="95">
        <f t="shared" si="19"/>
        <v>76.776568110868482</v>
      </c>
      <c r="I269" s="95">
        <f t="shared" si="19"/>
        <v>81.784835933969049</v>
      </c>
      <c r="J269" s="95">
        <f t="shared" si="19"/>
        <v>72.207657292658197</v>
      </c>
      <c r="K269" s="95"/>
      <c r="L269" s="11"/>
      <c r="M269" s="11"/>
      <c r="N269" s="11"/>
    </row>
    <row r="270" spans="1:14" x14ac:dyDescent="0.2">
      <c r="A270" s="98">
        <v>49249</v>
      </c>
      <c r="B270" s="95">
        <f t="shared" si="16"/>
        <v>9.3953971010042565</v>
      </c>
      <c r="C270" s="95">
        <f t="shared" si="17"/>
        <v>0.64066656795330346</v>
      </c>
      <c r="D270" s="95">
        <f t="shared" si="18"/>
        <v>10.03606366895756</v>
      </c>
      <c r="E270" s="11"/>
      <c r="F270" s="11"/>
      <c r="G270" s="95"/>
      <c r="H270" s="95">
        <f t="shared" si="19"/>
        <v>87.313628236811923</v>
      </c>
      <c r="I270" s="95">
        <f t="shared" si="19"/>
        <v>94.517736244227038</v>
      </c>
      <c r="J270" s="95">
        <f t="shared" si="19"/>
        <v>80.368689244841008</v>
      </c>
      <c r="K270" s="95"/>
      <c r="L270" s="11"/>
      <c r="M270" s="11"/>
      <c r="N270" s="11"/>
    </row>
    <row r="271" spans="1:14" x14ac:dyDescent="0.2">
      <c r="A271" s="98">
        <v>49279</v>
      </c>
      <c r="B271" s="95">
        <f t="shared" si="16"/>
        <v>9.9826094198170257</v>
      </c>
      <c r="C271" s="95">
        <f t="shared" si="17"/>
        <v>3.2401931080597119</v>
      </c>
      <c r="D271" s="95">
        <f t="shared" si="18"/>
        <v>13.222802527876738</v>
      </c>
      <c r="E271" s="11"/>
      <c r="F271" s="11"/>
      <c r="G271" s="95"/>
      <c r="H271" s="95">
        <f t="shared" si="19"/>
        <v>119.89006744448383</v>
      </c>
      <c r="I271" s="95">
        <f t="shared" si="19"/>
        <v>136.12885859261854</v>
      </c>
      <c r="J271" s="95">
        <f t="shared" si="19"/>
        <v>105.30823039621973</v>
      </c>
      <c r="K271" s="95"/>
      <c r="L271" s="11"/>
      <c r="M271" s="11"/>
      <c r="N271" s="11"/>
    </row>
    <row r="272" spans="1:14" x14ac:dyDescent="0.2">
      <c r="A272" s="98">
        <v>49310</v>
      </c>
      <c r="B272" s="95">
        <f t="shared" si="16"/>
        <v>10.182261608213366</v>
      </c>
      <c r="C272" s="95">
        <f t="shared" si="17"/>
        <v>6.1847046485849724</v>
      </c>
      <c r="D272" s="95">
        <f t="shared" si="18"/>
        <v>16.366966256798339</v>
      </c>
      <c r="E272" s="11"/>
      <c r="F272" s="11"/>
      <c r="G272" s="95"/>
      <c r="H272" s="95">
        <f t="shared" si="19"/>
        <v>157.90745672358184</v>
      </c>
      <c r="I272" s="95">
        <f t="shared" si="19"/>
        <v>189.01818133055673</v>
      </c>
      <c r="J272" s="95">
        <f t="shared" si="19"/>
        <v>132.28589442521817</v>
      </c>
      <c r="K272" s="95"/>
      <c r="L272" s="11"/>
      <c r="M272" s="11"/>
      <c r="N272" s="11"/>
    </row>
    <row r="273" spans="1:14" x14ac:dyDescent="0.2">
      <c r="A273" s="98">
        <v>49341</v>
      </c>
      <c r="B273" s="95">
        <f t="shared" si="16"/>
        <v>10.182261608213366</v>
      </c>
      <c r="C273" s="95">
        <f t="shared" si="17"/>
        <v>5.1370805593577771</v>
      </c>
      <c r="D273" s="95">
        <f t="shared" si="18"/>
        <v>15.319342167571143</v>
      </c>
      <c r="E273" s="11"/>
      <c r="F273" s="11"/>
      <c r="G273" s="95"/>
      <c r="H273" s="95">
        <f t="shared" ref="H273:J288" si="20">H261*(1+H$5)</f>
        <v>129.52857318601255</v>
      </c>
      <c r="I273" s="95">
        <f t="shared" si="20"/>
        <v>141.12823776554805</v>
      </c>
      <c r="J273" s="95">
        <f t="shared" si="20"/>
        <v>118.98362231327167</v>
      </c>
      <c r="K273" s="95"/>
      <c r="L273" s="11"/>
      <c r="M273" s="11"/>
      <c r="N273" s="11"/>
    </row>
    <row r="274" spans="1:14" x14ac:dyDescent="0.2">
      <c r="A274" s="98">
        <v>49369</v>
      </c>
      <c r="B274" s="95">
        <f t="shared" si="16"/>
        <v>9.5833050430243425</v>
      </c>
      <c r="C274" s="95">
        <f t="shared" si="17"/>
        <v>1.141573457635058</v>
      </c>
      <c r="D274" s="95">
        <f t="shared" si="18"/>
        <v>10.724878500659401</v>
      </c>
      <c r="E274" s="11"/>
      <c r="F274" s="11"/>
      <c r="G274" s="95"/>
      <c r="H274" s="95">
        <f t="shared" si="20"/>
        <v>90.27252765693558</v>
      </c>
      <c r="I274" s="95">
        <f t="shared" si="20"/>
        <v>98.608434350295795</v>
      </c>
      <c r="J274" s="95">
        <f t="shared" si="20"/>
        <v>82.112781727297232</v>
      </c>
      <c r="K274" s="95"/>
      <c r="L274" s="11"/>
      <c r="M274" s="11"/>
      <c r="N274" s="11"/>
    </row>
    <row r="275" spans="1:14" x14ac:dyDescent="0.2">
      <c r="A275" s="98">
        <v>49400</v>
      </c>
      <c r="B275" s="95">
        <f t="shared" si="16"/>
        <v>8.9843484778353186</v>
      </c>
      <c r="C275" s="95">
        <f t="shared" si="17"/>
        <v>0.39884165833523078</v>
      </c>
      <c r="D275" s="95">
        <f t="shared" si="18"/>
        <v>9.3831901361705494</v>
      </c>
      <c r="E275" s="11"/>
      <c r="F275" s="11"/>
      <c r="G275" s="95"/>
      <c r="H275" s="95">
        <f t="shared" si="20"/>
        <v>82.12539309833754</v>
      </c>
      <c r="I275" s="95">
        <f t="shared" si="20"/>
        <v>91.947017355627011</v>
      </c>
      <c r="J275" s="95">
        <f t="shared" si="20"/>
        <v>73.529712083089379</v>
      </c>
      <c r="K275" s="95"/>
      <c r="L275" s="11"/>
      <c r="M275" s="11"/>
      <c r="N275" s="11"/>
    </row>
    <row r="276" spans="1:14" x14ac:dyDescent="0.2">
      <c r="A276" s="98">
        <v>49430</v>
      </c>
      <c r="B276" s="95">
        <f t="shared" si="16"/>
        <v>9.5833050430243425</v>
      </c>
      <c r="C276" s="95">
        <f t="shared" si="17"/>
        <v>0.41656795426124127</v>
      </c>
      <c r="D276" s="95">
        <f t="shared" si="18"/>
        <v>9.9998729972855838</v>
      </c>
      <c r="E276" s="11"/>
      <c r="F276" s="11"/>
      <c r="G276" s="95"/>
      <c r="H276" s="95">
        <f t="shared" si="20"/>
        <v>88.685919124684006</v>
      </c>
      <c r="I276" s="95">
        <f t="shared" si="20"/>
        <v>103.5289556435054</v>
      </c>
      <c r="J276" s="95">
        <f t="shared" si="20"/>
        <v>75.356512320057078</v>
      </c>
      <c r="K276" s="95"/>
      <c r="L276" s="11"/>
      <c r="M276" s="11"/>
      <c r="N276" s="11"/>
    </row>
    <row r="277" spans="1:14" x14ac:dyDescent="0.2">
      <c r="A277" s="98">
        <v>49461</v>
      </c>
      <c r="B277" s="95">
        <f t="shared" si="16"/>
        <v>9.8228876690999485</v>
      </c>
      <c r="C277" s="95">
        <f t="shared" si="17"/>
        <v>0.42188584303904797</v>
      </c>
      <c r="D277" s="95">
        <f t="shared" si="18"/>
        <v>10.244773512138996</v>
      </c>
      <c r="E277" s="11"/>
      <c r="F277" s="11"/>
      <c r="G277" s="95"/>
      <c r="H277" s="95">
        <f t="shared" si="20"/>
        <v>92.483689470370237</v>
      </c>
      <c r="I277" s="95">
        <f t="shared" si="20"/>
        <v>108.01111763227964</v>
      </c>
      <c r="J277" s="95">
        <f t="shared" si="20"/>
        <v>77.633340193266818</v>
      </c>
      <c r="K277" s="95"/>
      <c r="L277" s="11"/>
      <c r="M277" s="11"/>
      <c r="N277" s="11"/>
    </row>
    <row r="278" spans="1:14" x14ac:dyDescent="0.2">
      <c r="A278" s="98">
        <v>49491</v>
      </c>
      <c r="B278" s="95">
        <f t="shared" si="16"/>
        <v>10.182261608213366</v>
      </c>
      <c r="C278" s="95">
        <f t="shared" si="17"/>
        <v>0.43252162059464894</v>
      </c>
      <c r="D278" s="95">
        <f t="shared" si="18"/>
        <v>10.614783228808015</v>
      </c>
      <c r="E278" s="11"/>
      <c r="F278" s="11"/>
      <c r="G278" s="95"/>
      <c r="H278" s="95">
        <f t="shared" si="20"/>
        <v>103.60909457426202</v>
      </c>
      <c r="I278" s="95">
        <f t="shared" si="20"/>
        <v>129.1111043350524</v>
      </c>
      <c r="J278" s="95">
        <f t="shared" si="20"/>
        <v>82.608609506290534</v>
      </c>
      <c r="K278" s="95"/>
      <c r="L278" s="11"/>
      <c r="M278" s="11"/>
      <c r="N278" s="11"/>
    </row>
    <row r="279" spans="1:14" x14ac:dyDescent="0.2">
      <c r="A279" s="98">
        <v>49522</v>
      </c>
      <c r="B279" s="95">
        <f t="shared" si="16"/>
        <v>10.182261608213366</v>
      </c>
      <c r="C279" s="95">
        <f t="shared" si="17"/>
        <v>0.44315739815025879</v>
      </c>
      <c r="D279" s="95">
        <f t="shared" si="18"/>
        <v>10.625419006363625</v>
      </c>
      <c r="E279" s="11"/>
      <c r="F279" s="11"/>
      <c r="G279" s="95"/>
      <c r="H279" s="95">
        <f t="shared" si="20"/>
        <v>92.297798197573997</v>
      </c>
      <c r="I279" s="95">
        <f t="shared" si="20"/>
        <v>103.77210323937211</v>
      </c>
      <c r="J279" s="95">
        <f t="shared" si="20"/>
        <v>81.067436319720358</v>
      </c>
      <c r="K279" s="95"/>
      <c r="L279" s="11"/>
      <c r="M279" s="11"/>
      <c r="N279" s="11"/>
    </row>
    <row r="280" spans="1:14" x14ac:dyDescent="0.2">
      <c r="A280" s="98">
        <v>49553</v>
      </c>
      <c r="B280" s="95">
        <f t="shared" si="16"/>
        <v>9.5833050430243425</v>
      </c>
      <c r="C280" s="95">
        <f t="shared" si="17"/>
        <v>0.43606687977985104</v>
      </c>
      <c r="D280" s="95">
        <f t="shared" si="18"/>
        <v>10.019371922804194</v>
      </c>
      <c r="E280" s="11"/>
      <c r="F280" s="11"/>
      <c r="G280" s="95"/>
      <c r="H280" s="95">
        <f t="shared" si="20"/>
        <v>82.149066099674869</v>
      </c>
      <c r="I280" s="95">
        <f t="shared" si="20"/>
        <v>87.404258951462438</v>
      </c>
      <c r="J280" s="95">
        <f t="shared" si="20"/>
        <v>77.010159428718651</v>
      </c>
      <c r="K280" s="95"/>
      <c r="L280" s="11"/>
      <c r="M280" s="11"/>
      <c r="N280" s="11"/>
    </row>
    <row r="281" spans="1:14" x14ac:dyDescent="0.2">
      <c r="A281" s="98">
        <v>49583</v>
      </c>
      <c r="B281" s="95">
        <f t="shared" si="16"/>
        <v>8.9843484778353186</v>
      </c>
      <c r="C281" s="95">
        <f t="shared" si="17"/>
        <v>0.43606687977985459</v>
      </c>
      <c r="D281" s="95">
        <f t="shared" si="18"/>
        <v>9.4204153576151732</v>
      </c>
      <c r="E281" s="11"/>
      <c r="F281" s="11"/>
      <c r="G281" s="95"/>
      <c r="H281" s="95">
        <f t="shared" si="20"/>
        <v>78.312099473085851</v>
      </c>
      <c r="I281" s="95">
        <f t="shared" si="20"/>
        <v>83.420532652648433</v>
      </c>
      <c r="J281" s="95">
        <f t="shared" si="20"/>
        <v>73.651810438511362</v>
      </c>
      <c r="K281" s="95"/>
      <c r="L281" s="11"/>
      <c r="M281" s="11"/>
      <c r="N281" s="11"/>
    </row>
    <row r="282" spans="1:14" x14ac:dyDescent="0.2">
      <c r="A282" s="98">
        <v>49614</v>
      </c>
      <c r="B282" s="95">
        <f t="shared" si="16"/>
        <v>9.5833050430243425</v>
      </c>
      <c r="C282" s="95">
        <f t="shared" si="17"/>
        <v>0.65347989931236938</v>
      </c>
      <c r="D282" s="95">
        <f t="shared" si="18"/>
        <v>10.236784942336712</v>
      </c>
      <c r="E282" s="11"/>
      <c r="F282" s="11"/>
      <c r="G282" s="95"/>
      <c r="H282" s="95">
        <f t="shared" si="20"/>
        <v>89.059900801548167</v>
      </c>
      <c r="I282" s="95">
        <f t="shared" si="20"/>
        <v>96.408090969111583</v>
      </c>
      <c r="J282" s="95">
        <f t="shared" si="20"/>
        <v>81.97606302973783</v>
      </c>
      <c r="K282" s="95"/>
      <c r="L282" s="11"/>
      <c r="M282" s="11"/>
      <c r="N282" s="11"/>
    </row>
    <row r="283" spans="1:14" x14ac:dyDescent="0.2">
      <c r="A283" s="98">
        <v>49644</v>
      </c>
      <c r="B283" s="95">
        <f t="shared" si="16"/>
        <v>10.182261608213366</v>
      </c>
      <c r="C283" s="95">
        <f t="shared" si="17"/>
        <v>3.3049969702209054</v>
      </c>
      <c r="D283" s="95">
        <f t="shared" si="18"/>
        <v>13.487258578434272</v>
      </c>
      <c r="E283" s="11"/>
      <c r="F283" s="11"/>
      <c r="G283" s="95"/>
      <c r="H283" s="95">
        <f t="shared" si="20"/>
        <v>122.28786879337351</v>
      </c>
      <c r="I283" s="95">
        <f t="shared" si="20"/>
        <v>138.85143576447092</v>
      </c>
      <c r="J283" s="95">
        <f t="shared" si="20"/>
        <v>107.41439500414413</v>
      </c>
      <c r="K283" s="95"/>
      <c r="L283" s="11"/>
      <c r="M283" s="11"/>
      <c r="N283" s="11"/>
    </row>
    <row r="284" spans="1:14" x14ac:dyDescent="0.2">
      <c r="A284" s="98">
        <v>49675</v>
      </c>
      <c r="B284" s="95">
        <f t="shared" si="16"/>
        <v>10.385906840377634</v>
      </c>
      <c r="C284" s="95">
        <f t="shared" si="17"/>
        <v>6.3083987415566707</v>
      </c>
      <c r="D284" s="95">
        <f t="shared" si="18"/>
        <v>16.694305581934305</v>
      </c>
      <c r="E284" s="11"/>
      <c r="F284" s="11"/>
      <c r="G284" s="95"/>
      <c r="H284" s="95">
        <f t="shared" si="20"/>
        <v>161.06560585805349</v>
      </c>
      <c r="I284" s="95">
        <f t="shared" si="20"/>
        <v>192.79854495716788</v>
      </c>
      <c r="J284" s="95">
        <f t="shared" si="20"/>
        <v>134.93161231372255</v>
      </c>
      <c r="K284" s="95"/>
      <c r="L284" s="11"/>
      <c r="M284" s="11"/>
      <c r="N284" s="11"/>
    </row>
    <row r="285" spans="1:14" x14ac:dyDescent="0.2">
      <c r="A285" s="98">
        <v>49706</v>
      </c>
      <c r="B285" s="95">
        <f t="shared" si="16"/>
        <v>10.385906840377634</v>
      </c>
      <c r="C285" s="95">
        <f t="shared" si="17"/>
        <v>5.2398221705449313</v>
      </c>
      <c r="D285" s="95">
        <f t="shared" si="18"/>
        <v>15.625729010922566</v>
      </c>
      <c r="E285" s="11"/>
      <c r="F285" s="11"/>
      <c r="G285" s="95"/>
      <c r="H285" s="95">
        <f t="shared" si="20"/>
        <v>132.11914464973282</v>
      </c>
      <c r="I285" s="95">
        <f t="shared" si="20"/>
        <v>143.95080252085901</v>
      </c>
      <c r="J285" s="95">
        <f t="shared" si="20"/>
        <v>121.3632947595371</v>
      </c>
      <c r="K285" s="95"/>
      <c r="L285" s="11"/>
      <c r="M285" s="11"/>
      <c r="N285" s="11"/>
    </row>
    <row r="286" spans="1:14" x14ac:dyDescent="0.2">
      <c r="A286" s="98">
        <v>49735</v>
      </c>
      <c r="B286" s="95">
        <f t="shared" si="16"/>
        <v>9.7749711438848301</v>
      </c>
      <c r="C286" s="95">
        <f t="shared" si="17"/>
        <v>1.1644049267877588</v>
      </c>
      <c r="D286" s="95">
        <f t="shared" si="18"/>
        <v>10.939376070672589</v>
      </c>
      <c r="E286" s="11"/>
      <c r="F286" s="11"/>
      <c r="G286" s="95"/>
      <c r="H286" s="95">
        <f t="shared" si="20"/>
        <v>92.077978210074292</v>
      </c>
      <c r="I286" s="95">
        <f t="shared" si="20"/>
        <v>100.58060303730171</v>
      </c>
      <c r="J286" s="95">
        <f t="shared" si="20"/>
        <v>83.755037361843179</v>
      </c>
      <c r="K286" s="95"/>
      <c r="L286" s="11"/>
      <c r="M286" s="11"/>
      <c r="N286" s="11"/>
    </row>
    <row r="287" spans="1:14" x14ac:dyDescent="0.2">
      <c r="A287" s="98">
        <v>49766</v>
      </c>
      <c r="B287" s="95">
        <f t="shared" si="16"/>
        <v>9.1640354473920258</v>
      </c>
      <c r="C287" s="95">
        <f t="shared" si="17"/>
        <v>0.4068184915019355</v>
      </c>
      <c r="D287" s="95">
        <f t="shared" si="18"/>
        <v>9.5708539388939613</v>
      </c>
      <c r="E287" s="11"/>
      <c r="F287" s="11"/>
      <c r="G287" s="95"/>
      <c r="H287" s="95">
        <f t="shared" si="20"/>
        <v>83.767900960304289</v>
      </c>
      <c r="I287" s="95">
        <f t="shared" si="20"/>
        <v>93.785957702739552</v>
      </c>
      <c r="J287" s="95">
        <f t="shared" si="20"/>
        <v>75.000306324751165</v>
      </c>
      <c r="K287" s="95"/>
      <c r="L287" s="11"/>
      <c r="M287" s="11"/>
      <c r="N287" s="11"/>
    </row>
    <row r="288" spans="1:14" x14ac:dyDescent="0.2">
      <c r="A288" s="98">
        <v>49796</v>
      </c>
      <c r="B288" s="95">
        <f t="shared" si="16"/>
        <v>9.7749711438848301</v>
      </c>
      <c r="C288" s="95">
        <f t="shared" si="17"/>
        <v>0.42489931334646514</v>
      </c>
      <c r="D288" s="95">
        <f t="shared" si="18"/>
        <v>10.199870457231295</v>
      </c>
      <c r="E288" s="11"/>
      <c r="F288" s="11"/>
      <c r="G288" s="95"/>
      <c r="H288" s="95">
        <f t="shared" si="20"/>
        <v>90.459637507177689</v>
      </c>
      <c r="I288" s="95">
        <f t="shared" si="20"/>
        <v>105.5995347563755</v>
      </c>
      <c r="J288" s="95">
        <f t="shared" si="20"/>
        <v>76.863642566458225</v>
      </c>
      <c r="K288" s="95"/>
      <c r="L288" s="11"/>
      <c r="M288" s="11"/>
      <c r="N288" s="11"/>
    </row>
    <row r="289" spans="1:14" x14ac:dyDescent="0.2">
      <c r="A289" s="98">
        <v>49827</v>
      </c>
      <c r="B289" s="95">
        <f t="shared" si="16"/>
        <v>10.019345422481948</v>
      </c>
      <c r="C289" s="95">
        <f t="shared" si="17"/>
        <v>0.43032355989982918</v>
      </c>
      <c r="D289" s="95">
        <f t="shared" si="18"/>
        <v>10.449668982381777</v>
      </c>
      <c r="E289" s="11"/>
      <c r="F289" s="11"/>
      <c r="G289" s="95"/>
      <c r="H289" s="95">
        <f t="shared" ref="H289:J304" si="21">H277*(1+H$5)</f>
        <v>94.333363259777641</v>
      </c>
      <c r="I289" s="95">
        <f t="shared" si="21"/>
        <v>110.17133998492523</v>
      </c>
      <c r="J289" s="95">
        <f t="shared" si="21"/>
        <v>79.186006997132154</v>
      </c>
      <c r="K289" s="95"/>
      <c r="L289" s="11"/>
      <c r="M289" s="11"/>
      <c r="N289" s="11"/>
    </row>
    <row r="290" spans="1:14" x14ac:dyDescent="0.2">
      <c r="A290" s="98">
        <v>49857</v>
      </c>
      <c r="B290" s="95">
        <f t="shared" si="16"/>
        <v>10.385906840377634</v>
      </c>
      <c r="C290" s="95">
        <f t="shared" si="17"/>
        <v>0.44117205300654128</v>
      </c>
      <c r="D290" s="95">
        <f t="shared" si="18"/>
        <v>10.827078893384176</v>
      </c>
      <c r="E290" s="11"/>
      <c r="F290" s="11"/>
      <c r="G290" s="95"/>
      <c r="H290" s="95">
        <f t="shared" si="21"/>
        <v>105.68127646574726</v>
      </c>
      <c r="I290" s="95">
        <f t="shared" si="21"/>
        <v>131.69332642175345</v>
      </c>
      <c r="J290" s="95">
        <f t="shared" si="21"/>
        <v>84.260781696416345</v>
      </c>
      <c r="K290" s="95"/>
      <c r="L290" s="11"/>
      <c r="M290" s="11"/>
      <c r="N290" s="11"/>
    </row>
    <row r="291" spans="1:14" x14ac:dyDescent="0.2">
      <c r="A291" s="98">
        <v>49888</v>
      </c>
      <c r="B291" s="95">
        <f t="shared" si="16"/>
        <v>10.385906840377634</v>
      </c>
      <c r="C291" s="95">
        <f t="shared" si="17"/>
        <v>0.45202054611326403</v>
      </c>
      <c r="D291" s="95">
        <f t="shared" si="18"/>
        <v>10.837927386490898</v>
      </c>
      <c r="E291" s="11"/>
      <c r="F291" s="11"/>
      <c r="G291" s="95"/>
      <c r="H291" s="95">
        <f t="shared" si="21"/>
        <v>94.143754161525479</v>
      </c>
      <c r="I291" s="95">
        <f t="shared" si="21"/>
        <v>105.84754530415955</v>
      </c>
      <c r="J291" s="95">
        <f t="shared" si="21"/>
        <v>82.688785046114759</v>
      </c>
      <c r="K291" s="95"/>
      <c r="L291" s="11"/>
      <c r="M291" s="11"/>
      <c r="N291" s="11"/>
    </row>
    <row r="292" spans="1:14" x14ac:dyDescent="0.2">
      <c r="A292" s="98">
        <v>49919</v>
      </c>
      <c r="B292" s="95">
        <f t="shared" si="16"/>
        <v>9.7749711438848301</v>
      </c>
      <c r="C292" s="95">
        <f t="shared" si="17"/>
        <v>0.44478821737544827</v>
      </c>
      <c r="D292" s="95">
        <f t="shared" si="18"/>
        <v>10.219759361260278</v>
      </c>
      <c r="E292" s="11"/>
      <c r="F292" s="11"/>
      <c r="G292" s="95"/>
      <c r="H292" s="95">
        <f t="shared" si="21"/>
        <v>83.792047421668371</v>
      </c>
      <c r="I292" s="95">
        <f t="shared" si="21"/>
        <v>89.152344130491684</v>
      </c>
      <c r="J292" s="95">
        <f t="shared" si="21"/>
        <v>78.550362617293032</v>
      </c>
      <c r="K292" s="95"/>
      <c r="L292" s="11"/>
      <c r="M292" s="11"/>
      <c r="N292" s="11"/>
    </row>
    <row r="293" spans="1:14" x14ac:dyDescent="0.2">
      <c r="A293" s="98">
        <v>49949</v>
      </c>
      <c r="B293" s="95">
        <f t="shared" si="16"/>
        <v>9.1640354473920258</v>
      </c>
      <c r="C293" s="95">
        <f t="shared" si="17"/>
        <v>0.44478821737545182</v>
      </c>
      <c r="D293" s="95">
        <f t="shared" si="18"/>
        <v>9.6088236647674776</v>
      </c>
      <c r="E293" s="11"/>
      <c r="F293" s="11"/>
      <c r="G293" s="95"/>
      <c r="H293" s="95">
        <f t="shared" si="21"/>
        <v>79.878341462547567</v>
      </c>
      <c r="I293" s="95">
        <f t="shared" si="21"/>
        <v>85.088943305701406</v>
      </c>
      <c r="J293" s="95">
        <f t="shared" si="21"/>
        <v>75.124846647281586</v>
      </c>
      <c r="K293" s="95"/>
      <c r="L293" s="11"/>
      <c r="M293" s="11"/>
      <c r="N293" s="11"/>
    </row>
    <row r="294" spans="1:14" x14ac:dyDescent="0.2">
      <c r="A294" s="98">
        <v>49980</v>
      </c>
      <c r="B294" s="95">
        <f t="shared" si="16"/>
        <v>9.7749711438848301</v>
      </c>
      <c r="C294" s="95">
        <f t="shared" si="17"/>
        <v>0.66654949729861634</v>
      </c>
      <c r="D294" s="95">
        <f t="shared" si="18"/>
        <v>10.441520641183446</v>
      </c>
      <c r="E294" s="11"/>
      <c r="F294" s="11"/>
      <c r="G294" s="95"/>
      <c r="H294" s="95">
        <f t="shared" si="21"/>
        <v>90.841098817579137</v>
      </c>
      <c r="I294" s="95">
        <f t="shared" si="21"/>
        <v>98.336252788493823</v>
      </c>
      <c r="J294" s="95">
        <f t="shared" si="21"/>
        <v>83.615584290332592</v>
      </c>
      <c r="K294" s="95"/>
      <c r="L294" s="11"/>
      <c r="M294" s="11"/>
      <c r="N294" s="11"/>
    </row>
    <row r="295" spans="1:14" x14ac:dyDescent="0.2">
      <c r="A295" s="98">
        <v>50010</v>
      </c>
      <c r="B295" s="95">
        <f t="shared" si="16"/>
        <v>10.385906840377634</v>
      </c>
      <c r="C295" s="95">
        <f t="shared" si="17"/>
        <v>3.3710969096253223</v>
      </c>
      <c r="D295" s="95">
        <f t="shared" si="18"/>
        <v>13.757003750002957</v>
      </c>
      <c r="E295" s="11"/>
      <c r="F295" s="11"/>
      <c r="G295" s="95"/>
      <c r="H295" s="95">
        <f t="shared" si="21"/>
        <v>124.73362616924098</v>
      </c>
      <c r="I295" s="95">
        <f t="shared" si="21"/>
        <v>141.62846447976034</v>
      </c>
      <c r="J295" s="95">
        <f t="shared" si="21"/>
        <v>109.562682904227</v>
      </c>
      <c r="K295" s="95"/>
      <c r="L295" s="11"/>
      <c r="M295" s="11"/>
      <c r="N295" s="11"/>
    </row>
    <row r="296" spans="1:14" x14ac:dyDescent="0.2">
      <c r="A296" s="98">
        <v>50041</v>
      </c>
      <c r="B296" s="95">
        <f t="shared" si="16"/>
        <v>10.593624977185188</v>
      </c>
      <c r="C296" s="95">
        <f t="shared" si="17"/>
        <v>6.4345667163878044</v>
      </c>
      <c r="D296" s="95">
        <f t="shared" si="18"/>
        <v>17.028191693572992</v>
      </c>
      <c r="E296" s="11"/>
      <c r="F296" s="11"/>
      <c r="G296" s="95"/>
      <c r="H296" s="95">
        <f t="shared" si="21"/>
        <v>164.28691797521455</v>
      </c>
      <c r="I296" s="95">
        <f t="shared" si="21"/>
        <v>196.65451585631124</v>
      </c>
      <c r="J296" s="95">
        <f t="shared" si="21"/>
        <v>137.63024455999701</v>
      </c>
      <c r="K296" s="95"/>
      <c r="L296" s="11"/>
      <c r="M296" s="11"/>
      <c r="N296" s="11"/>
    </row>
    <row r="297" spans="1:14" x14ac:dyDescent="0.2">
      <c r="A297" s="98">
        <v>50072</v>
      </c>
      <c r="B297" s="95">
        <f t="shared" si="16"/>
        <v>10.593624977185188</v>
      </c>
      <c r="C297" s="95">
        <f t="shared" si="17"/>
        <v>5.3446186139558289</v>
      </c>
      <c r="D297" s="95">
        <f t="shared" si="18"/>
        <v>15.938243591141017</v>
      </c>
      <c r="E297" s="11"/>
      <c r="F297" s="11"/>
      <c r="G297" s="95"/>
      <c r="H297" s="95">
        <f t="shared" si="21"/>
        <v>134.76152754272746</v>
      </c>
      <c r="I297" s="95">
        <f t="shared" si="21"/>
        <v>146.82981857127621</v>
      </c>
      <c r="J297" s="95">
        <f t="shared" si="21"/>
        <v>123.79056065472784</v>
      </c>
      <c r="K297" s="95"/>
      <c r="L297" s="11"/>
      <c r="M297" s="11"/>
      <c r="N297" s="11"/>
    </row>
    <row r="298" spans="1:14" x14ac:dyDescent="0.2">
      <c r="A298" s="98">
        <v>50100</v>
      </c>
      <c r="B298" s="95">
        <f t="shared" si="16"/>
        <v>9.9704705667625273</v>
      </c>
      <c r="C298" s="95">
        <f t="shared" si="17"/>
        <v>1.1876930253235134</v>
      </c>
      <c r="D298" s="95">
        <f t="shared" si="18"/>
        <v>11.158163592086041</v>
      </c>
      <c r="E298" s="11"/>
      <c r="F298" s="11"/>
      <c r="G298" s="95"/>
      <c r="H298" s="95">
        <f t="shared" si="21"/>
        <v>93.919537774275781</v>
      </c>
      <c r="I298" s="95">
        <f t="shared" si="21"/>
        <v>102.59221509804775</v>
      </c>
      <c r="J298" s="95">
        <f t="shared" si="21"/>
        <v>85.430138109080048</v>
      </c>
      <c r="K298" s="95"/>
      <c r="L298" s="11"/>
      <c r="M298" s="11"/>
      <c r="N298" s="11"/>
    </row>
    <row r="299" spans="1:14" x14ac:dyDescent="0.2">
      <c r="A299" s="98">
        <v>50131</v>
      </c>
      <c r="B299" s="95">
        <f t="shared" si="16"/>
        <v>9.3473161563398666</v>
      </c>
      <c r="C299" s="95">
        <f t="shared" si="17"/>
        <v>0.41495486133197446</v>
      </c>
      <c r="D299" s="95">
        <f t="shared" si="18"/>
        <v>9.762271017671841</v>
      </c>
      <c r="E299" s="11"/>
      <c r="F299" s="11"/>
      <c r="G299" s="95"/>
      <c r="H299" s="95">
        <f t="shared" si="21"/>
        <v>85.443258979510375</v>
      </c>
      <c r="I299" s="95">
        <f t="shared" si="21"/>
        <v>95.661676856794344</v>
      </c>
      <c r="J299" s="95">
        <f t="shared" si="21"/>
        <v>76.500312451246188</v>
      </c>
      <c r="K299" s="95"/>
      <c r="L299" s="11"/>
      <c r="M299" s="11"/>
      <c r="N299" s="11"/>
    </row>
    <row r="300" spans="1:14" x14ac:dyDescent="0.2">
      <c r="A300" s="98">
        <v>50161</v>
      </c>
      <c r="B300" s="95">
        <f t="shared" si="16"/>
        <v>9.9704705667625273</v>
      </c>
      <c r="C300" s="95">
        <f t="shared" si="17"/>
        <v>0.43339729961339479</v>
      </c>
      <c r="D300" s="95">
        <f t="shared" si="18"/>
        <v>10.403867866375922</v>
      </c>
      <c r="E300" s="11"/>
      <c r="F300" s="11"/>
      <c r="G300" s="95"/>
      <c r="H300" s="95">
        <f t="shared" si="21"/>
        <v>92.268830257321241</v>
      </c>
      <c r="I300" s="95">
        <f t="shared" si="21"/>
        <v>107.71152545150302</v>
      </c>
      <c r="J300" s="95">
        <f t="shared" si="21"/>
        <v>78.400915417787388</v>
      </c>
      <c r="K300" s="95"/>
      <c r="L300" s="11"/>
      <c r="M300" s="11"/>
      <c r="N300" s="11"/>
    </row>
    <row r="301" spans="1:14" x14ac:dyDescent="0.2">
      <c r="A301" s="98">
        <v>50192</v>
      </c>
      <c r="B301" s="95">
        <f t="shared" si="16"/>
        <v>10.219732330931587</v>
      </c>
      <c r="C301" s="95">
        <f t="shared" si="17"/>
        <v>0.43893003109782569</v>
      </c>
      <c r="D301" s="95">
        <f t="shared" si="18"/>
        <v>10.658662362029412</v>
      </c>
      <c r="E301" s="11"/>
      <c r="F301" s="11"/>
      <c r="G301" s="95"/>
      <c r="H301" s="95">
        <f t="shared" si="21"/>
        <v>96.220030524973197</v>
      </c>
      <c r="I301" s="95">
        <f t="shared" si="21"/>
        <v>112.37476678462373</v>
      </c>
      <c r="J301" s="95">
        <f t="shared" si="21"/>
        <v>80.769727137074796</v>
      </c>
      <c r="K301" s="95"/>
      <c r="L301" s="11"/>
      <c r="M301" s="11"/>
      <c r="N301" s="11"/>
    </row>
    <row r="302" spans="1:14" x14ac:dyDescent="0.2">
      <c r="A302" s="98">
        <v>50222</v>
      </c>
      <c r="B302" s="95">
        <f t="shared" si="16"/>
        <v>10.593624977185188</v>
      </c>
      <c r="C302" s="95">
        <f t="shared" si="17"/>
        <v>0.4499954940666715</v>
      </c>
      <c r="D302" s="95">
        <f t="shared" si="18"/>
        <v>11.04362047125186</v>
      </c>
      <c r="E302" s="11"/>
      <c r="F302" s="11"/>
      <c r="G302" s="95"/>
      <c r="H302" s="95">
        <f t="shared" si="21"/>
        <v>107.7949019950622</v>
      </c>
      <c r="I302" s="95">
        <f t="shared" si="21"/>
        <v>134.32719295018853</v>
      </c>
      <c r="J302" s="95">
        <f t="shared" si="21"/>
        <v>85.945997330344667</v>
      </c>
      <c r="K302" s="95"/>
      <c r="L302" s="11"/>
      <c r="M302" s="11"/>
      <c r="N302" s="11"/>
    </row>
    <row r="303" spans="1:14" x14ac:dyDescent="0.2">
      <c r="A303" s="98">
        <v>50253</v>
      </c>
      <c r="B303" s="95">
        <f t="shared" si="16"/>
        <v>10.593624977185188</v>
      </c>
      <c r="C303" s="95">
        <f t="shared" si="17"/>
        <v>0.46106095703552796</v>
      </c>
      <c r="D303" s="95">
        <f t="shared" si="18"/>
        <v>11.054685934220716</v>
      </c>
      <c r="E303" s="11"/>
      <c r="F303" s="11"/>
      <c r="G303" s="95"/>
      <c r="H303" s="95">
        <f t="shared" si="21"/>
        <v>96.026629244755995</v>
      </c>
      <c r="I303" s="95">
        <f t="shared" si="21"/>
        <v>107.96449621024274</v>
      </c>
      <c r="J303" s="95">
        <f t="shared" si="21"/>
        <v>84.342560747037055</v>
      </c>
      <c r="K303" s="95"/>
      <c r="L303" s="11"/>
      <c r="M303" s="11"/>
      <c r="N303" s="11"/>
    </row>
    <row r="304" spans="1:14" x14ac:dyDescent="0.2">
      <c r="A304" s="98">
        <v>50284</v>
      </c>
      <c r="B304" s="95">
        <f t="shared" si="16"/>
        <v>9.9704705667625273</v>
      </c>
      <c r="C304" s="95">
        <f t="shared" si="17"/>
        <v>0.45368398172295699</v>
      </c>
      <c r="D304" s="95">
        <f t="shared" si="18"/>
        <v>10.424154548485484</v>
      </c>
      <c r="E304" s="11"/>
      <c r="F304" s="11"/>
      <c r="G304" s="95"/>
      <c r="H304" s="95">
        <f t="shared" si="21"/>
        <v>85.467888370101747</v>
      </c>
      <c r="I304" s="95">
        <f t="shared" si="21"/>
        <v>90.935391013101523</v>
      </c>
      <c r="J304" s="95">
        <f t="shared" si="21"/>
        <v>80.121369869638897</v>
      </c>
      <c r="K304" s="95"/>
      <c r="L304" s="11"/>
      <c r="M304" s="11"/>
      <c r="N304" s="11"/>
    </row>
    <row r="305" spans="1:14" x14ac:dyDescent="0.2">
      <c r="A305" s="98">
        <v>50314</v>
      </c>
      <c r="B305" s="95">
        <f t="shared" si="16"/>
        <v>9.3473161563398666</v>
      </c>
      <c r="C305" s="95">
        <f t="shared" si="17"/>
        <v>0.45368398172296054</v>
      </c>
      <c r="D305" s="95">
        <f t="shared" si="18"/>
        <v>9.8010001380628271</v>
      </c>
      <c r="E305" s="11"/>
      <c r="F305" s="11"/>
      <c r="G305" s="95"/>
      <c r="H305" s="95">
        <f t="shared" ref="H305:J320" si="22">H293*(1+H$5)</f>
        <v>81.475908291798518</v>
      </c>
      <c r="I305" s="95">
        <f t="shared" si="22"/>
        <v>86.790722171815432</v>
      </c>
      <c r="J305" s="95">
        <f t="shared" si="22"/>
        <v>76.627343580227219</v>
      </c>
      <c r="K305" s="95"/>
      <c r="L305" s="11"/>
      <c r="M305" s="11"/>
      <c r="N305" s="11"/>
    </row>
    <row r="306" spans="1:14" x14ac:dyDescent="0.2">
      <c r="A306" s="98">
        <v>50345</v>
      </c>
      <c r="B306" s="95">
        <f t="shared" si="16"/>
        <v>9.9704705667625273</v>
      </c>
      <c r="C306" s="95">
        <f t="shared" si="17"/>
        <v>0.67988048724458849</v>
      </c>
      <c r="D306" s="95">
        <f t="shared" si="18"/>
        <v>10.650351054007116</v>
      </c>
      <c r="E306" s="11"/>
      <c r="F306" s="11"/>
      <c r="G306" s="95"/>
      <c r="H306" s="95">
        <f t="shared" si="22"/>
        <v>92.657920793930728</v>
      </c>
      <c r="I306" s="95">
        <f t="shared" si="22"/>
        <v>100.30297784426371</v>
      </c>
      <c r="J306" s="95">
        <f t="shared" si="22"/>
        <v>85.287895976139239</v>
      </c>
      <c r="K306" s="95"/>
      <c r="L306" s="11"/>
      <c r="M306" s="11"/>
      <c r="N306" s="11"/>
    </row>
    <row r="307" spans="1:14" x14ac:dyDescent="0.2">
      <c r="A307" s="98">
        <v>50375</v>
      </c>
      <c r="B307" s="95">
        <f t="shared" si="16"/>
        <v>10.593624977185188</v>
      </c>
      <c r="C307" s="95">
        <f t="shared" si="17"/>
        <v>3.4385188478178286</v>
      </c>
      <c r="D307" s="95">
        <f t="shared" si="18"/>
        <v>14.032143825003017</v>
      </c>
      <c r="E307" s="11"/>
      <c r="F307" s="11"/>
      <c r="G307" s="95"/>
      <c r="H307" s="95">
        <f t="shared" si="22"/>
        <v>127.2282986926258</v>
      </c>
      <c r="I307" s="95">
        <f t="shared" si="22"/>
        <v>144.46103376935554</v>
      </c>
      <c r="J307" s="95">
        <f t="shared" si="22"/>
        <v>111.75393656231155</v>
      </c>
      <c r="K307" s="95"/>
      <c r="L307" s="11"/>
      <c r="M307" s="11"/>
      <c r="N307" s="11"/>
    </row>
    <row r="308" spans="1:14" x14ac:dyDescent="0.2">
      <c r="A308" s="98">
        <v>50406</v>
      </c>
      <c r="B308" s="95">
        <f t="shared" si="16"/>
        <v>10.805497476728892</v>
      </c>
      <c r="C308" s="95">
        <f t="shared" si="17"/>
        <v>6.5632580507155609</v>
      </c>
      <c r="D308" s="95">
        <f t="shared" si="18"/>
        <v>17.368755527444453</v>
      </c>
      <c r="E308" s="11"/>
      <c r="F308" s="11"/>
      <c r="G308" s="95"/>
      <c r="H308" s="95">
        <f t="shared" si="22"/>
        <v>167.57265633471886</v>
      </c>
      <c r="I308" s="95">
        <f t="shared" si="22"/>
        <v>200.58760617343745</v>
      </c>
      <c r="J308" s="95">
        <f t="shared" si="22"/>
        <v>140.38284945119696</v>
      </c>
      <c r="K308" s="95"/>
      <c r="L308" s="11"/>
      <c r="M308" s="11"/>
      <c r="N308" s="11"/>
    </row>
    <row r="309" spans="1:14" x14ac:dyDescent="0.2">
      <c r="A309" s="98">
        <v>50437</v>
      </c>
      <c r="B309" s="95">
        <f t="shared" si="16"/>
        <v>10.805497476728892</v>
      </c>
      <c r="C309" s="95">
        <f t="shared" si="17"/>
        <v>5.4515109862349469</v>
      </c>
      <c r="D309" s="95">
        <f t="shared" si="18"/>
        <v>16.257008462963839</v>
      </c>
      <c r="E309" s="11"/>
      <c r="F309" s="11"/>
      <c r="G309" s="95"/>
      <c r="H309" s="95">
        <f t="shared" si="22"/>
        <v>137.45675809358201</v>
      </c>
      <c r="I309" s="95">
        <f t="shared" si="22"/>
        <v>149.76641494270174</v>
      </c>
      <c r="J309" s="95">
        <f t="shared" si="22"/>
        <v>126.2663718678224</v>
      </c>
      <c r="K309" s="95"/>
      <c r="L309" s="11"/>
      <c r="M309" s="11"/>
      <c r="N309" s="11"/>
    </row>
    <row r="310" spans="1:14" x14ac:dyDescent="0.2">
      <c r="A310" s="98">
        <v>50465</v>
      </c>
      <c r="B310" s="95">
        <f t="shared" si="16"/>
        <v>10.169879978097779</v>
      </c>
      <c r="C310" s="95">
        <f t="shared" si="17"/>
        <v>1.2114468858299823</v>
      </c>
      <c r="D310" s="95">
        <f t="shared" si="18"/>
        <v>11.381326863927761</v>
      </c>
      <c r="E310" s="11"/>
      <c r="F310" s="11"/>
      <c r="G310" s="95"/>
      <c r="H310" s="95">
        <f t="shared" si="22"/>
        <v>95.797928529761293</v>
      </c>
      <c r="I310" s="95">
        <f t="shared" si="22"/>
        <v>104.6440594000087</v>
      </c>
      <c r="J310" s="95">
        <f t="shared" si="22"/>
        <v>87.138740871261646</v>
      </c>
      <c r="K310" s="95"/>
      <c r="L310" s="11"/>
      <c r="M310" s="11"/>
      <c r="N310" s="11"/>
    </row>
    <row r="311" spans="1:14" x14ac:dyDescent="0.2">
      <c r="A311" s="98">
        <v>50496</v>
      </c>
      <c r="B311" s="95">
        <f t="shared" si="16"/>
        <v>9.5342624794666637</v>
      </c>
      <c r="C311" s="95">
        <f t="shared" si="17"/>
        <v>0.42325395855861458</v>
      </c>
      <c r="D311" s="95">
        <f t="shared" si="18"/>
        <v>9.9575164380252783</v>
      </c>
      <c r="E311" s="11"/>
      <c r="F311" s="11"/>
      <c r="G311" s="95"/>
      <c r="H311" s="95">
        <f t="shared" si="22"/>
        <v>87.15212415910058</v>
      </c>
      <c r="I311" s="95">
        <f t="shared" si="22"/>
        <v>97.574910393930239</v>
      </c>
      <c r="J311" s="95">
        <f t="shared" si="22"/>
        <v>78.03031870027111</v>
      </c>
      <c r="K311" s="95"/>
      <c r="L311" s="11"/>
      <c r="M311" s="11"/>
      <c r="N311" s="11"/>
    </row>
    <row r="312" spans="1:14" x14ac:dyDescent="0.2">
      <c r="A312" s="98">
        <v>50526</v>
      </c>
      <c r="B312" s="95">
        <f t="shared" si="16"/>
        <v>10.169879978097779</v>
      </c>
      <c r="C312" s="95">
        <f t="shared" si="17"/>
        <v>0.44206524560566152</v>
      </c>
      <c r="D312" s="95">
        <f t="shared" si="18"/>
        <v>10.61194522370344</v>
      </c>
      <c r="E312" s="11"/>
      <c r="F312" s="11"/>
      <c r="G312" s="95"/>
      <c r="H312" s="95">
        <f t="shared" si="22"/>
        <v>94.114206862467668</v>
      </c>
      <c r="I312" s="95">
        <f t="shared" si="22"/>
        <v>109.86575596053308</v>
      </c>
      <c r="J312" s="95">
        <f t="shared" si="22"/>
        <v>79.968933726143135</v>
      </c>
      <c r="K312" s="95"/>
      <c r="L312" s="11"/>
      <c r="M312" s="11"/>
      <c r="N312" s="11"/>
    </row>
    <row r="313" spans="1:14" x14ac:dyDescent="0.2">
      <c r="A313" s="98">
        <v>50557</v>
      </c>
      <c r="B313" s="95">
        <f t="shared" si="16"/>
        <v>10.424126977550218</v>
      </c>
      <c r="C313" s="95">
        <f t="shared" si="17"/>
        <v>0.4477086317197827</v>
      </c>
      <c r="D313" s="95">
        <f t="shared" si="18"/>
        <v>10.871835609270001</v>
      </c>
      <c r="E313" s="11"/>
      <c r="F313" s="11"/>
      <c r="G313" s="95"/>
      <c r="H313" s="95">
        <f t="shared" si="22"/>
        <v>98.144431135472658</v>
      </c>
      <c r="I313" s="95">
        <f t="shared" si="22"/>
        <v>114.62226212031621</v>
      </c>
      <c r="J313" s="95">
        <f t="shared" si="22"/>
        <v>82.385121679816294</v>
      </c>
      <c r="K313" s="95"/>
      <c r="L313" s="11"/>
      <c r="M313" s="11"/>
      <c r="N313" s="11"/>
    </row>
    <row r="314" spans="1:14" x14ac:dyDescent="0.2">
      <c r="A314" s="98">
        <v>50587</v>
      </c>
      <c r="B314" s="95">
        <f t="shared" si="16"/>
        <v>10.805497476728892</v>
      </c>
      <c r="C314" s="95">
        <f t="shared" si="17"/>
        <v>0.45899540394800553</v>
      </c>
      <c r="D314" s="95">
        <f t="shared" si="18"/>
        <v>11.264492880676897</v>
      </c>
      <c r="E314" s="11"/>
      <c r="F314" s="11"/>
      <c r="G314" s="95"/>
      <c r="H314" s="95">
        <f t="shared" si="22"/>
        <v>109.95080003496345</v>
      </c>
      <c r="I314" s="95">
        <f t="shared" si="22"/>
        <v>137.0137368091923</v>
      </c>
      <c r="J314" s="95">
        <f t="shared" si="22"/>
        <v>87.664917276951556</v>
      </c>
      <c r="K314" s="95"/>
      <c r="L314" s="11"/>
      <c r="M314" s="11"/>
      <c r="N314" s="11"/>
    </row>
    <row r="315" spans="1:14" x14ac:dyDescent="0.2">
      <c r="A315" s="98">
        <v>50618</v>
      </c>
      <c r="B315" s="95">
        <f t="shared" si="16"/>
        <v>10.805497476728892</v>
      </c>
      <c r="C315" s="95">
        <f t="shared" si="17"/>
        <v>0.47028217617623902</v>
      </c>
      <c r="D315" s="95">
        <f t="shared" si="18"/>
        <v>11.275779652905131</v>
      </c>
      <c r="E315" s="11"/>
      <c r="F315" s="11"/>
      <c r="G315" s="95"/>
      <c r="H315" s="95">
        <f t="shared" si="22"/>
        <v>97.947161829651122</v>
      </c>
      <c r="I315" s="95">
        <f t="shared" si="22"/>
        <v>110.1237861344476</v>
      </c>
      <c r="J315" s="95">
        <f t="shared" si="22"/>
        <v>86.0294119619778</v>
      </c>
      <c r="K315" s="95"/>
      <c r="L315" s="11"/>
      <c r="M315" s="11"/>
      <c r="N315" s="11"/>
    </row>
    <row r="316" spans="1:14" x14ac:dyDescent="0.2">
      <c r="A316" s="98">
        <v>50649</v>
      </c>
      <c r="B316" s="95">
        <f t="shared" si="16"/>
        <v>10.169879978097779</v>
      </c>
      <c r="C316" s="95">
        <f t="shared" si="17"/>
        <v>0.46275766135741492</v>
      </c>
      <c r="D316" s="95">
        <f t="shared" si="18"/>
        <v>10.632637639455194</v>
      </c>
      <c r="E316" s="11"/>
      <c r="F316" s="11"/>
      <c r="G316" s="95"/>
      <c r="H316" s="95">
        <f t="shared" si="22"/>
        <v>87.177246137503786</v>
      </c>
      <c r="I316" s="95">
        <f t="shared" si="22"/>
        <v>92.754098833363557</v>
      </c>
      <c r="J316" s="95">
        <f t="shared" si="22"/>
        <v>81.723797267031671</v>
      </c>
      <c r="K316" s="95"/>
      <c r="L316" s="11"/>
      <c r="M316" s="11"/>
      <c r="N316" s="11"/>
    </row>
    <row r="317" spans="1:14" x14ac:dyDescent="0.2">
      <c r="A317" s="98">
        <v>50679</v>
      </c>
      <c r="B317" s="95">
        <f t="shared" si="16"/>
        <v>9.5342624794666637</v>
      </c>
      <c r="C317" s="95">
        <f t="shared" si="17"/>
        <v>0.46275766135742025</v>
      </c>
      <c r="D317" s="95">
        <f t="shared" si="18"/>
        <v>9.997020140824084</v>
      </c>
      <c r="E317" s="11"/>
      <c r="F317" s="11"/>
      <c r="G317" s="95"/>
      <c r="H317" s="95">
        <f t="shared" si="22"/>
        <v>83.105426457634493</v>
      </c>
      <c r="I317" s="95">
        <f t="shared" si="22"/>
        <v>88.526536615251743</v>
      </c>
      <c r="J317" s="95">
        <f t="shared" si="22"/>
        <v>78.159890451831771</v>
      </c>
      <c r="K317" s="95"/>
      <c r="L317" s="11"/>
      <c r="M317" s="11"/>
      <c r="N317" s="11"/>
    </row>
    <row r="318" spans="1:14" x14ac:dyDescent="0.2">
      <c r="A318" s="98">
        <v>50710</v>
      </c>
      <c r="B318" s="95">
        <f t="shared" si="16"/>
        <v>10.169879978097779</v>
      </c>
      <c r="C318" s="95">
        <f t="shared" si="17"/>
        <v>0.69347809698948026</v>
      </c>
      <c r="D318" s="95">
        <f t="shared" si="18"/>
        <v>10.863358075087259</v>
      </c>
      <c r="E318" s="11"/>
      <c r="F318" s="11"/>
      <c r="G318" s="95"/>
      <c r="H318" s="95">
        <f t="shared" si="22"/>
        <v>94.511079209809338</v>
      </c>
      <c r="I318" s="95">
        <f t="shared" si="22"/>
        <v>102.30903740114898</v>
      </c>
      <c r="J318" s="95">
        <f t="shared" si="22"/>
        <v>86.993653895662021</v>
      </c>
      <c r="K318" s="95"/>
      <c r="L318" s="11"/>
      <c r="M318" s="11"/>
      <c r="N318" s="11"/>
    </row>
    <row r="319" spans="1:14" x14ac:dyDescent="0.2">
      <c r="A319" s="98">
        <v>50740</v>
      </c>
      <c r="B319" s="95">
        <f t="shared" si="16"/>
        <v>10.805497476728892</v>
      </c>
      <c r="C319" s="95">
        <f t="shared" si="17"/>
        <v>3.5072892247741851</v>
      </c>
      <c r="D319" s="95">
        <f t="shared" si="18"/>
        <v>14.312786701503077</v>
      </c>
      <c r="E319" s="11"/>
      <c r="F319" s="11"/>
      <c r="G319" s="95"/>
      <c r="H319" s="95">
        <f t="shared" si="22"/>
        <v>129.77286466647831</v>
      </c>
      <c r="I319" s="95">
        <f t="shared" si="22"/>
        <v>147.35025444474266</v>
      </c>
      <c r="J319" s="95">
        <f t="shared" si="22"/>
        <v>113.98901529355778</v>
      </c>
      <c r="K319" s="95"/>
      <c r="L319" s="11"/>
      <c r="M319" s="11"/>
      <c r="N319" s="11"/>
    </row>
    <row r="320" spans="1:14" x14ac:dyDescent="0.2">
      <c r="A320" s="98">
        <v>50771</v>
      </c>
      <c r="B320" s="95">
        <f t="shared" si="16"/>
        <v>11.02160742626347</v>
      </c>
      <c r="C320" s="95">
        <f t="shared" si="17"/>
        <v>6.6945232117298712</v>
      </c>
      <c r="D320" s="95">
        <f t="shared" si="18"/>
        <v>17.716130637993341</v>
      </c>
      <c r="E320" s="11"/>
      <c r="F320" s="11"/>
      <c r="G320" s="95"/>
      <c r="H320" s="95">
        <f t="shared" si="22"/>
        <v>170.92410946141322</v>
      </c>
      <c r="I320" s="95">
        <f t="shared" si="22"/>
        <v>204.59935829690619</v>
      </c>
      <c r="J320" s="95">
        <f t="shared" si="22"/>
        <v>143.1905064402209</v>
      </c>
      <c r="K320" s="95"/>
      <c r="L320" s="11"/>
      <c r="M320" s="11"/>
      <c r="N320" s="11"/>
    </row>
    <row r="321" spans="1:14" x14ac:dyDescent="0.2">
      <c r="A321" s="98">
        <v>50802</v>
      </c>
      <c r="B321" s="95">
        <f t="shared" ref="B321:B343" si="23">B309*(1+B$5)</f>
        <v>11.02160742626347</v>
      </c>
      <c r="C321" s="95">
        <f t="shared" ref="C321:C343" si="24">D321-B321</f>
        <v>5.5605412059596464</v>
      </c>
      <c r="D321" s="95">
        <f t="shared" ref="D321:D343" si="25">D309*(1+D$5)</f>
        <v>16.582148632223117</v>
      </c>
      <c r="E321" s="11"/>
      <c r="F321" s="11"/>
      <c r="G321" s="95"/>
      <c r="H321" s="95">
        <f t="shared" ref="H321:J336" si="26">H309*(1+H$5)</f>
        <v>140.20589325545365</v>
      </c>
      <c r="I321" s="95">
        <f t="shared" si="26"/>
        <v>152.76174324155579</v>
      </c>
      <c r="J321" s="95">
        <f t="shared" si="26"/>
        <v>128.79169930517884</v>
      </c>
      <c r="K321" s="95"/>
      <c r="L321" s="11"/>
      <c r="M321" s="11"/>
      <c r="N321" s="11"/>
    </row>
    <row r="322" spans="1:14" x14ac:dyDescent="0.2">
      <c r="A322" s="98">
        <v>50830</v>
      </c>
      <c r="B322" s="95">
        <f t="shared" si="23"/>
        <v>10.373277577659735</v>
      </c>
      <c r="C322" s="95">
        <f t="shared" si="24"/>
        <v>1.2356758235465808</v>
      </c>
      <c r="D322" s="95">
        <f t="shared" si="25"/>
        <v>11.608953401206316</v>
      </c>
      <c r="E322" s="11"/>
      <c r="F322" s="11"/>
      <c r="G322" s="95"/>
      <c r="H322" s="95">
        <f t="shared" si="26"/>
        <v>97.713887100356516</v>
      </c>
      <c r="I322" s="95">
        <f t="shared" si="26"/>
        <v>106.73694058800888</v>
      </c>
      <c r="J322" s="95">
        <f t="shared" si="26"/>
        <v>88.881515688686875</v>
      </c>
      <c r="K322" s="95"/>
      <c r="L322" s="11"/>
      <c r="M322" s="11"/>
      <c r="N322" s="11"/>
    </row>
    <row r="323" spans="1:14" x14ac:dyDescent="0.2">
      <c r="A323" s="98">
        <v>50861</v>
      </c>
      <c r="B323" s="95">
        <f t="shared" si="23"/>
        <v>9.724947729055998</v>
      </c>
      <c r="C323" s="95">
        <f t="shared" si="24"/>
        <v>0.43171903772978659</v>
      </c>
      <c r="D323" s="95">
        <f t="shared" si="25"/>
        <v>10.156666766785785</v>
      </c>
      <c r="E323" s="11"/>
      <c r="F323" s="11"/>
      <c r="G323" s="95"/>
      <c r="H323" s="95">
        <f t="shared" si="26"/>
        <v>88.895166642282589</v>
      </c>
      <c r="I323" s="95">
        <f t="shared" si="26"/>
        <v>99.526408601808839</v>
      </c>
      <c r="J323" s="95">
        <f t="shared" si="26"/>
        <v>79.590925074276527</v>
      </c>
      <c r="K323" s="95"/>
      <c r="L323" s="11"/>
      <c r="M323" s="11"/>
      <c r="N323" s="11"/>
    </row>
    <row r="324" spans="1:14" x14ac:dyDescent="0.2">
      <c r="A324" s="98">
        <v>50891</v>
      </c>
      <c r="B324" s="95">
        <f t="shared" si="23"/>
        <v>10.373277577659735</v>
      </c>
      <c r="C324" s="95">
        <f t="shared" si="24"/>
        <v>0.4509065505177734</v>
      </c>
      <c r="D324" s="95">
        <f t="shared" si="25"/>
        <v>10.824184128177508</v>
      </c>
      <c r="E324" s="11"/>
      <c r="F324" s="11"/>
      <c r="G324" s="95"/>
      <c r="H324" s="95">
        <f t="shared" si="26"/>
        <v>95.996490999717025</v>
      </c>
      <c r="I324" s="95">
        <f t="shared" si="26"/>
        <v>112.06307107974374</v>
      </c>
      <c r="J324" s="95">
        <f t="shared" si="26"/>
        <v>81.568312400666002</v>
      </c>
      <c r="K324" s="95"/>
      <c r="L324" s="11"/>
      <c r="M324" s="11"/>
      <c r="N324" s="11"/>
    </row>
    <row r="325" spans="1:14" x14ac:dyDescent="0.2">
      <c r="A325" s="98">
        <v>50922</v>
      </c>
      <c r="B325" s="95">
        <f t="shared" si="23"/>
        <v>10.632609517101223</v>
      </c>
      <c r="C325" s="95">
        <f t="shared" si="24"/>
        <v>0.45666280435417761</v>
      </c>
      <c r="D325" s="95">
        <f t="shared" si="25"/>
        <v>11.0892723214554</v>
      </c>
      <c r="E325" s="11"/>
      <c r="F325" s="11"/>
      <c r="G325" s="95"/>
      <c r="H325" s="95">
        <f t="shared" si="26"/>
        <v>100.10731975818211</v>
      </c>
      <c r="I325" s="95">
        <f t="shared" si="26"/>
        <v>116.91470736272254</v>
      </c>
      <c r="J325" s="95">
        <f t="shared" si="26"/>
        <v>84.032824113412616</v>
      </c>
      <c r="K325" s="95"/>
      <c r="L325" s="11"/>
      <c r="M325" s="11"/>
      <c r="N325" s="11"/>
    </row>
    <row r="326" spans="1:14" x14ac:dyDescent="0.2">
      <c r="A326" s="98">
        <v>50952</v>
      </c>
      <c r="B326" s="95">
        <f t="shared" si="23"/>
        <v>11.02160742626347</v>
      </c>
      <c r="C326" s="95">
        <f t="shared" si="24"/>
        <v>0.46817531202696472</v>
      </c>
      <c r="D326" s="95">
        <f t="shared" si="25"/>
        <v>11.489782738290435</v>
      </c>
      <c r="E326" s="11"/>
      <c r="F326" s="11"/>
      <c r="G326" s="95"/>
      <c r="H326" s="95">
        <f t="shared" si="26"/>
        <v>112.14981603566272</v>
      </c>
      <c r="I326" s="95">
        <f t="shared" si="26"/>
        <v>139.75401154537613</v>
      </c>
      <c r="J326" s="95">
        <f t="shared" si="26"/>
        <v>89.418215622490592</v>
      </c>
      <c r="K326" s="95"/>
      <c r="L326" s="11"/>
      <c r="M326" s="11"/>
      <c r="N326" s="11"/>
    </row>
    <row r="327" spans="1:14" x14ac:dyDescent="0.2">
      <c r="A327" s="98">
        <v>50983</v>
      </c>
      <c r="B327" s="95">
        <f t="shared" si="23"/>
        <v>11.02160742626347</v>
      </c>
      <c r="C327" s="95">
        <f t="shared" si="24"/>
        <v>0.47968781969976426</v>
      </c>
      <c r="D327" s="95">
        <f t="shared" si="25"/>
        <v>11.501295245963234</v>
      </c>
      <c r="E327" s="11"/>
      <c r="F327" s="11"/>
      <c r="G327" s="95"/>
      <c r="H327" s="95">
        <f t="shared" si="26"/>
        <v>99.906105066244152</v>
      </c>
      <c r="I327" s="95">
        <f t="shared" si="26"/>
        <v>112.32626185713656</v>
      </c>
      <c r="J327" s="95">
        <f t="shared" si="26"/>
        <v>87.750000201217361</v>
      </c>
      <c r="K327" s="95"/>
      <c r="L327" s="11"/>
      <c r="M327" s="11"/>
      <c r="N327" s="11"/>
    </row>
    <row r="328" spans="1:14" x14ac:dyDescent="0.2">
      <c r="A328" s="98">
        <v>51014</v>
      </c>
      <c r="B328" s="95">
        <f t="shared" si="23"/>
        <v>10.373277577659735</v>
      </c>
      <c r="C328" s="95">
        <f t="shared" si="24"/>
        <v>0.47201281458456279</v>
      </c>
      <c r="D328" s="95">
        <f t="shared" si="25"/>
        <v>10.845290392244298</v>
      </c>
      <c r="E328" s="11"/>
      <c r="F328" s="11"/>
      <c r="G328" s="95"/>
      <c r="H328" s="95">
        <f t="shared" si="26"/>
        <v>88.920791060253862</v>
      </c>
      <c r="I328" s="95">
        <f t="shared" si="26"/>
        <v>94.609180810030836</v>
      </c>
      <c r="J328" s="95">
        <f t="shared" si="26"/>
        <v>83.35827321237231</v>
      </c>
      <c r="K328" s="95"/>
      <c r="L328" s="11"/>
      <c r="M328" s="11"/>
      <c r="N328" s="11"/>
    </row>
    <row r="329" spans="1:14" x14ac:dyDescent="0.2">
      <c r="A329" s="98">
        <v>51044</v>
      </c>
      <c r="B329" s="95">
        <f t="shared" si="23"/>
        <v>9.724947729055998</v>
      </c>
      <c r="C329" s="95">
        <f t="shared" si="24"/>
        <v>0.47201281458456812</v>
      </c>
      <c r="D329" s="95">
        <f t="shared" si="25"/>
        <v>10.196960543640566</v>
      </c>
      <c r="E329" s="11"/>
      <c r="F329" s="11"/>
      <c r="G329" s="95"/>
      <c r="H329" s="95">
        <f t="shared" si="26"/>
        <v>84.767534986787183</v>
      </c>
      <c r="I329" s="95">
        <f t="shared" si="26"/>
        <v>90.297067347556776</v>
      </c>
      <c r="J329" s="95">
        <f t="shared" si="26"/>
        <v>79.723088260868408</v>
      </c>
      <c r="K329" s="95"/>
      <c r="L329" s="11"/>
      <c r="M329" s="11"/>
      <c r="N329" s="11"/>
    </row>
    <row r="330" spans="1:14" x14ac:dyDescent="0.2">
      <c r="A330" s="98">
        <v>51075</v>
      </c>
      <c r="B330" s="95">
        <f t="shared" si="23"/>
        <v>10.373277577659735</v>
      </c>
      <c r="C330" s="95">
        <f t="shared" si="24"/>
        <v>0.70734765892926887</v>
      </c>
      <c r="D330" s="95">
        <f t="shared" si="25"/>
        <v>11.080625236589004</v>
      </c>
      <c r="E330" s="11"/>
      <c r="F330" s="11"/>
      <c r="G330" s="95"/>
      <c r="H330" s="95">
        <f t="shared" si="26"/>
        <v>96.401300794005522</v>
      </c>
      <c r="I330" s="95">
        <f t="shared" si="26"/>
        <v>104.35521814917196</v>
      </c>
      <c r="J330" s="95">
        <f t="shared" si="26"/>
        <v>88.733526973575266</v>
      </c>
      <c r="K330" s="95"/>
      <c r="L330" s="11"/>
      <c r="M330" s="11"/>
      <c r="N330" s="11"/>
    </row>
    <row r="331" spans="1:14" x14ac:dyDescent="0.2">
      <c r="A331" s="98">
        <v>51105</v>
      </c>
      <c r="B331" s="95">
        <f t="shared" si="23"/>
        <v>11.02160742626347</v>
      </c>
      <c r="C331" s="95">
        <f t="shared" si="24"/>
        <v>3.577435009269669</v>
      </c>
      <c r="D331" s="95">
        <f t="shared" si="25"/>
        <v>14.599042435533139</v>
      </c>
      <c r="E331" s="11"/>
      <c r="F331" s="11"/>
      <c r="G331" s="95"/>
      <c r="H331" s="95">
        <f t="shared" si="26"/>
        <v>132.36832195980787</v>
      </c>
      <c r="I331" s="95">
        <f t="shared" si="26"/>
        <v>150.29725953363752</v>
      </c>
      <c r="J331" s="95">
        <f t="shared" si="26"/>
        <v>116.26879559942894</v>
      </c>
      <c r="K331" s="95"/>
      <c r="L331" s="11"/>
      <c r="M331" s="11"/>
      <c r="N331" s="11"/>
    </row>
    <row r="332" spans="1:14" x14ac:dyDescent="0.2">
      <c r="A332" s="98">
        <v>51136</v>
      </c>
      <c r="B332" s="95">
        <f t="shared" si="23"/>
        <v>11.242039574788739</v>
      </c>
      <c r="C332" s="95">
        <f t="shared" si="24"/>
        <v>6.8284136759644678</v>
      </c>
      <c r="D332" s="95">
        <f t="shared" si="25"/>
        <v>18.070453250753207</v>
      </c>
      <c r="E332" s="11"/>
      <c r="F332" s="11"/>
      <c r="G332" s="95"/>
      <c r="H332" s="95">
        <f t="shared" si="26"/>
        <v>174.34259165064148</v>
      </c>
      <c r="I332" s="95">
        <f t="shared" si="26"/>
        <v>208.69134546284431</v>
      </c>
      <c r="J332" s="95">
        <f t="shared" si="26"/>
        <v>146.05431656902533</v>
      </c>
      <c r="K332" s="95"/>
      <c r="L332" s="11"/>
      <c r="M332" s="11"/>
      <c r="N332" s="11"/>
    </row>
    <row r="333" spans="1:14" x14ac:dyDescent="0.2">
      <c r="A333" s="98">
        <v>51167</v>
      </c>
      <c r="B333" s="95">
        <f t="shared" si="23"/>
        <v>11.242039574788739</v>
      </c>
      <c r="C333" s="95">
        <f t="shared" si="24"/>
        <v>5.6717520300788404</v>
      </c>
      <c r="D333" s="95">
        <f t="shared" si="25"/>
        <v>16.91379160486758</v>
      </c>
      <c r="E333" s="11"/>
      <c r="F333" s="11"/>
      <c r="G333" s="95"/>
      <c r="H333" s="95">
        <f t="shared" si="26"/>
        <v>143.01001112056272</v>
      </c>
      <c r="I333" s="95">
        <f t="shared" si="26"/>
        <v>155.8169781063869</v>
      </c>
      <c r="J333" s="95">
        <f t="shared" si="26"/>
        <v>131.36753329128243</v>
      </c>
      <c r="K333" s="95"/>
      <c r="L333" s="11"/>
      <c r="M333" s="11"/>
      <c r="N333" s="11"/>
    </row>
    <row r="334" spans="1:14" x14ac:dyDescent="0.2">
      <c r="A334" s="98">
        <v>51196</v>
      </c>
      <c r="B334" s="95">
        <f t="shared" si="23"/>
        <v>10.58074312921293</v>
      </c>
      <c r="C334" s="95">
        <f t="shared" si="24"/>
        <v>1.2603893400175128</v>
      </c>
      <c r="D334" s="95">
        <f t="shared" si="25"/>
        <v>11.841132469230443</v>
      </c>
      <c r="E334" s="11"/>
      <c r="F334" s="11"/>
      <c r="G334" s="95"/>
      <c r="H334" s="95">
        <f t="shared" si="26"/>
        <v>99.668164842363652</v>
      </c>
      <c r="I334" s="95">
        <f t="shared" si="26"/>
        <v>108.87167939976905</v>
      </c>
      <c r="J334" s="95">
        <f t="shared" si="26"/>
        <v>90.659146002460616</v>
      </c>
      <c r="K334" s="95"/>
      <c r="L334" s="11"/>
      <c r="M334" s="11"/>
      <c r="N334" s="11"/>
    </row>
    <row r="335" spans="1:14" x14ac:dyDescent="0.2">
      <c r="A335" s="98">
        <v>51227</v>
      </c>
      <c r="B335" s="95">
        <f t="shared" si="23"/>
        <v>9.9194466836371173</v>
      </c>
      <c r="C335" s="95">
        <f t="shared" si="24"/>
        <v>0.44035341848438314</v>
      </c>
      <c r="D335" s="95">
        <f t="shared" si="25"/>
        <v>10.3598001021215</v>
      </c>
      <c r="E335" s="11"/>
      <c r="F335" s="11"/>
      <c r="G335" s="95"/>
      <c r="H335" s="95">
        <f t="shared" si="26"/>
        <v>90.673069975128243</v>
      </c>
      <c r="I335" s="95">
        <f t="shared" si="26"/>
        <v>101.51693677384502</v>
      </c>
      <c r="J335" s="95">
        <f t="shared" si="26"/>
        <v>81.182743575762061</v>
      </c>
      <c r="K335" s="95"/>
      <c r="L335" s="11"/>
      <c r="M335" s="11"/>
      <c r="N335" s="11"/>
    </row>
    <row r="336" spans="1:14" x14ac:dyDescent="0.2">
      <c r="A336" s="98">
        <v>51257</v>
      </c>
      <c r="B336" s="95">
        <f t="shared" si="23"/>
        <v>10.58074312921293</v>
      </c>
      <c r="C336" s="95">
        <f t="shared" si="24"/>
        <v>0.45992468152812904</v>
      </c>
      <c r="D336" s="95">
        <f t="shared" si="25"/>
        <v>11.040667810741059</v>
      </c>
      <c r="E336" s="11"/>
      <c r="F336" s="11"/>
      <c r="G336" s="95"/>
      <c r="H336" s="95">
        <f t="shared" si="26"/>
        <v>97.916420819711362</v>
      </c>
      <c r="I336" s="95">
        <f t="shared" si="26"/>
        <v>114.30433250133861</v>
      </c>
      <c r="J336" s="95">
        <f t="shared" si="26"/>
        <v>83.199678648679324</v>
      </c>
      <c r="K336" s="95"/>
      <c r="L336" s="11"/>
      <c r="M336" s="11"/>
      <c r="N336" s="11"/>
    </row>
    <row r="337" spans="1:14" x14ac:dyDescent="0.2">
      <c r="A337" s="98">
        <v>51288</v>
      </c>
      <c r="B337" s="95">
        <f t="shared" si="23"/>
        <v>10.845261707443248</v>
      </c>
      <c r="C337" s="95">
        <f t="shared" si="24"/>
        <v>0.4657960604412601</v>
      </c>
      <c r="D337" s="95">
        <f t="shared" si="25"/>
        <v>11.311057767884508</v>
      </c>
      <c r="E337" s="11"/>
      <c r="F337" s="11"/>
      <c r="G337" s="95"/>
      <c r="H337" s="95">
        <f t="shared" ref="H337:J343" si="27">H325*(1+H$5)</f>
        <v>102.10946615334576</v>
      </c>
      <c r="I337" s="95">
        <f t="shared" si="27"/>
        <v>119.253001509977</v>
      </c>
      <c r="J337" s="95">
        <f t="shared" si="27"/>
        <v>85.713480595680863</v>
      </c>
      <c r="K337" s="95"/>
      <c r="L337" s="11"/>
      <c r="M337" s="11"/>
      <c r="N337" s="11"/>
    </row>
    <row r="338" spans="1:14" x14ac:dyDescent="0.2">
      <c r="A338" s="98">
        <v>51318</v>
      </c>
      <c r="B338" s="95">
        <f t="shared" si="23"/>
        <v>11.242039574788739</v>
      </c>
      <c r="C338" s="95">
        <f t="shared" si="24"/>
        <v>0.47753881826750444</v>
      </c>
      <c r="D338" s="95">
        <f t="shared" si="25"/>
        <v>11.719578393056244</v>
      </c>
      <c r="E338" s="11"/>
      <c r="F338" s="11"/>
      <c r="G338" s="95"/>
      <c r="H338" s="95">
        <f t="shared" si="27"/>
        <v>114.39281235637598</v>
      </c>
      <c r="I338" s="95">
        <f t="shared" si="27"/>
        <v>142.54909177628366</v>
      </c>
      <c r="J338" s="95">
        <f t="shared" si="27"/>
        <v>91.206579934940407</v>
      </c>
      <c r="K338" s="95"/>
      <c r="L338" s="11"/>
      <c r="M338" s="11"/>
      <c r="N338" s="11"/>
    </row>
    <row r="339" spans="1:14" x14ac:dyDescent="0.2">
      <c r="A339" s="98">
        <v>51349</v>
      </c>
      <c r="B339" s="95">
        <f t="shared" si="23"/>
        <v>11.242039574788739</v>
      </c>
      <c r="C339" s="95">
        <f t="shared" si="24"/>
        <v>0.48928157609375944</v>
      </c>
      <c r="D339" s="95">
        <f t="shared" si="25"/>
        <v>11.731321150882499</v>
      </c>
      <c r="E339" s="11"/>
      <c r="F339" s="11"/>
      <c r="G339" s="95"/>
      <c r="H339" s="95">
        <f t="shared" si="27"/>
        <v>101.90422716756903</v>
      </c>
      <c r="I339" s="95">
        <f t="shared" si="27"/>
        <v>114.57278709427929</v>
      </c>
      <c r="J339" s="95">
        <f t="shared" si="27"/>
        <v>89.505000205241714</v>
      </c>
      <c r="K339" s="95"/>
      <c r="L339" s="11"/>
      <c r="M339" s="11"/>
      <c r="N339" s="11"/>
    </row>
    <row r="340" spans="1:14" x14ac:dyDescent="0.2">
      <c r="A340" s="98">
        <v>51380</v>
      </c>
      <c r="B340" s="95">
        <f t="shared" si="23"/>
        <v>10.58074312921293</v>
      </c>
      <c r="C340" s="95">
        <f t="shared" si="24"/>
        <v>0.48145307087625433</v>
      </c>
      <c r="D340" s="95">
        <f t="shared" si="25"/>
        <v>11.062196200089184</v>
      </c>
      <c r="E340" s="11"/>
      <c r="F340" s="11"/>
      <c r="G340" s="95"/>
      <c r="H340" s="95">
        <f t="shared" si="27"/>
        <v>90.699206881458935</v>
      </c>
      <c r="I340" s="95">
        <f t="shared" si="27"/>
        <v>96.501364426231447</v>
      </c>
      <c r="J340" s="95">
        <f t="shared" si="27"/>
        <v>85.025438676619757</v>
      </c>
      <c r="K340" s="95"/>
      <c r="L340" s="11"/>
      <c r="M340" s="11"/>
      <c r="N340" s="11"/>
    </row>
    <row r="341" spans="1:14" x14ac:dyDescent="0.2">
      <c r="A341" s="98">
        <v>51410</v>
      </c>
      <c r="B341" s="95">
        <f t="shared" si="23"/>
        <v>9.9194466836371173</v>
      </c>
      <c r="C341" s="95">
        <f t="shared" si="24"/>
        <v>0.48145307087625966</v>
      </c>
      <c r="D341" s="95">
        <f t="shared" si="25"/>
        <v>10.400899754513377</v>
      </c>
      <c r="E341" s="11"/>
      <c r="F341" s="11"/>
      <c r="G341" s="95"/>
      <c r="H341" s="95">
        <f t="shared" si="27"/>
        <v>86.462885686522924</v>
      </c>
      <c r="I341" s="95">
        <f t="shared" si="27"/>
        <v>92.10300869450792</v>
      </c>
      <c r="J341" s="95">
        <f t="shared" si="27"/>
        <v>81.317550026085783</v>
      </c>
      <c r="K341" s="95"/>
      <c r="L341" s="11"/>
      <c r="M341" s="11"/>
      <c r="N341" s="11"/>
    </row>
    <row r="342" spans="1:14" x14ac:dyDescent="0.2">
      <c r="A342" s="98">
        <v>51441</v>
      </c>
      <c r="B342" s="95">
        <f t="shared" si="23"/>
        <v>10.58074312921293</v>
      </c>
      <c r="C342" s="95">
        <f t="shared" si="24"/>
        <v>0.72149461210785404</v>
      </c>
      <c r="D342" s="95">
        <f t="shared" si="25"/>
        <v>11.302237741320784</v>
      </c>
      <c r="E342" s="11"/>
      <c r="F342" s="11"/>
      <c r="G342" s="95"/>
      <c r="H342" s="95">
        <f t="shared" si="27"/>
        <v>98.329326809885629</v>
      </c>
      <c r="I342" s="95">
        <f t="shared" si="27"/>
        <v>106.4423225121554</v>
      </c>
      <c r="J342" s="95">
        <f t="shared" si="27"/>
        <v>90.508197513046767</v>
      </c>
      <c r="K342" s="95"/>
      <c r="L342" s="11"/>
      <c r="M342" s="11"/>
      <c r="N342" s="11"/>
    </row>
    <row r="343" spans="1:14" x14ac:dyDescent="0.2">
      <c r="A343" s="98">
        <v>51471</v>
      </c>
      <c r="B343" s="95">
        <f t="shared" si="23"/>
        <v>11.242039574788739</v>
      </c>
      <c r="C343" s="95">
        <f t="shared" si="24"/>
        <v>3.648983709455063</v>
      </c>
      <c r="D343" s="95">
        <f t="shared" si="25"/>
        <v>14.891023284243802</v>
      </c>
      <c r="E343" s="11"/>
      <c r="F343" s="11"/>
      <c r="G343" s="95"/>
      <c r="H343" s="95">
        <f t="shared" si="27"/>
        <v>135.01568839900403</v>
      </c>
      <c r="I343" s="95">
        <f t="shared" si="27"/>
        <v>153.30320472431026</v>
      </c>
      <c r="J343" s="95">
        <f t="shared" si="27"/>
        <v>118.59417151141753</v>
      </c>
      <c r="K343" s="95"/>
      <c r="L343" s="11"/>
      <c r="M343" s="11"/>
      <c r="N343" s="11"/>
    </row>
    <row r="344" spans="1:14" x14ac:dyDescent="0.2"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</row>
    <row r="345" spans="1:14" x14ac:dyDescent="0.2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</row>
    <row r="346" spans="1:14" x14ac:dyDescent="0.2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</row>
    <row r="347" spans="1:14" x14ac:dyDescent="0.2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</row>
    <row r="348" spans="1:14" x14ac:dyDescent="0.2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</row>
    <row r="349" spans="1:14" x14ac:dyDescent="0.2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</row>
    <row r="350" spans="1:14" x14ac:dyDescent="0.2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</row>
    <row r="351" spans="1:14" x14ac:dyDescent="0.2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</row>
    <row r="352" spans="1:14" x14ac:dyDescent="0.2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</row>
    <row r="353" s="91" customFormat="1" x14ac:dyDescent="0.2"/>
    <row r="354" s="91" customFormat="1" x14ac:dyDescent="0.2"/>
    <row r="355" s="91" customFormat="1" x14ac:dyDescent="0.2"/>
    <row r="356" s="91" customFormat="1" x14ac:dyDescent="0.2"/>
    <row r="357" s="91" customFormat="1" x14ac:dyDescent="0.2"/>
    <row r="358" s="91" customFormat="1" x14ac:dyDescent="0.2"/>
    <row r="359" s="91" customFormat="1" x14ac:dyDescent="0.2"/>
    <row r="360" s="91" customFormat="1" x14ac:dyDescent="0.2"/>
    <row r="361" s="91" customFormat="1" x14ac:dyDescent="0.2"/>
    <row r="362" s="91" customFormat="1" x14ac:dyDescent="0.2"/>
    <row r="363" s="91" customFormat="1" x14ac:dyDescent="0.2"/>
    <row r="364" s="91" customFormat="1" x14ac:dyDescent="0.2"/>
    <row r="365" s="91" customFormat="1" x14ac:dyDescent="0.2"/>
    <row r="366" s="91" customFormat="1" x14ac:dyDescent="0.2"/>
    <row r="367" s="91" customFormat="1" x14ac:dyDescent="0.2"/>
    <row r="368" s="91" customFormat="1" x14ac:dyDescent="0.2"/>
    <row r="369" s="91" customFormat="1" x14ac:dyDescent="0.2"/>
    <row r="370" s="91" customFormat="1" x14ac:dyDescent="0.2"/>
    <row r="371" s="91" customFormat="1" x14ac:dyDescent="0.2"/>
    <row r="372" s="91" customFormat="1" x14ac:dyDescent="0.2"/>
    <row r="373" s="91" customFormat="1" x14ac:dyDescent="0.2"/>
    <row r="374" s="91" customFormat="1" x14ac:dyDescent="0.2"/>
    <row r="375" s="91" customFormat="1" x14ac:dyDescent="0.2"/>
    <row r="376" s="91" customFormat="1" x14ac:dyDescent="0.2"/>
    <row r="377" s="91" customFormat="1" x14ac:dyDescent="0.2"/>
    <row r="378" s="91" customFormat="1" x14ac:dyDescent="0.2"/>
    <row r="379" s="91" customFormat="1" x14ac:dyDescent="0.2"/>
    <row r="380" s="91" customFormat="1" x14ac:dyDescent="0.2"/>
    <row r="381" s="91" customFormat="1" x14ac:dyDescent="0.2"/>
    <row r="382" s="91" customFormat="1" x14ac:dyDescent="0.2"/>
    <row r="383" s="91" customFormat="1" x14ac:dyDescent="0.2"/>
    <row r="384" s="91" customFormat="1" x14ac:dyDescent="0.2"/>
    <row r="385" s="91" customFormat="1" x14ac:dyDescent="0.2"/>
    <row r="386" s="91" customFormat="1" x14ac:dyDescent="0.2"/>
    <row r="387" s="91" customFormat="1" x14ac:dyDescent="0.2"/>
    <row r="388" s="91" customFormat="1" x14ac:dyDescent="0.2"/>
    <row r="389" s="91" customFormat="1" x14ac:dyDescent="0.2"/>
    <row r="390" s="91" customFormat="1" x14ac:dyDescent="0.2"/>
    <row r="391" s="91" customFormat="1" x14ac:dyDescent="0.2"/>
    <row r="392" s="91" customFormat="1" x14ac:dyDescent="0.2"/>
    <row r="393" s="91" customFormat="1" x14ac:dyDescent="0.2"/>
    <row r="394" s="91" customFormat="1" x14ac:dyDescent="0.2"/>
    <row r="395" s="91" customFormat="1" x14ac:dyDescent="0.2"/>
    <row r="396" s="91" customFormat="1" x14ac:dyDescent="0.2"/>
    <row r="397" s="91" customFormat="1" x14ac:dyDescent="0.2"/>
    <row r="398" s="91" customFormat="1" x14ac:dyDescent="0.2"/>
    <row r="399" s="91" customFormat="1" x14ac:dyDescent="0.2"/>
    <row r="400" s="91" customFormat="1" x14ac:dyDescent="0.2"/>
    <row r="401" s="91" customFormat="1" x14ac:dyDescent="0.2"/>
    <row r="402" s="91" customFormat="1" x14ac:dyDescent="0.2"/>
    <row r="403" s="91" customFormat="1" x14ac:dyDescent="0.2"/>
    <row r="404" s="91" customFormat="1" x14ac:dyDescent="0.2"/>
    <row r="405" s="91" customFormat="1" x14ac:dyDescent="0.2"/>
    <row r="406" s="91" customFormat="1" x14ac:dyDescent="0.2"/>
    <row r="407" s="91" customFormat="1" x14ac:dyDescent="0.2"/>
    <row r="408" s="91" customFormat="1" x14ac:dyDescent="0.2"/>
    <row r="409" s="91" customFormat="1" x14ac:dyDescent="0.2"/>
    <row r="410" s="91" customFormat="1" x14ac:dyDescent="0.2"/>
    <row r="411" s="91" customFormat="1" x14ac:dyDescent="0.2"/>
    <row r="412" s="91" customFormat="1" x14ac:dyDescent="0.2"/>
    <row r="413" s="91" customFormat="1" x14ac:dyDescent="0.2"/>
    <row r="414" s="91" customFormat="1" x14ac:dyDescent="0.2"/>
    <row r="415" s="91" customFormat="1" x14ac:dyDescent="0.2"/>
    <row r="416" s="91" customFormat="1" x14ac:dyDescent="0.2"/>
    <row r="417" s="91" customFormat="1" x14ac:dyDescent="0.2"/>
    <row r="418" s="91" customFormat="1" x14ac:dyDescent="0.2"/>
    <row r="419" s="91" customFormat="1" x14ac:dyDescent="0.2"/>
    <row r="420" s="91" customFormat="1" x14ac:dyDescent="0.2"/>
    <row r="421" s="91" customFormat="1" x14ac:dyDescent="0.2"/>
    <row r="422" s="91" customFormat="1" x14ac:dyDescent="0.2"/>
    <row r="423" s="91" customFormat="1" x14ac:dyDescent="0.2"/>
    <row r="424" s="91" customFormat="1" x14ac:dyDescent="0.2"/>
    <row r="425" s="91" customFormat="1" x14ac:dyDescent="0.2"/>
    <row r="426" s="91" customFormat="1" x14ac:dyDescent="0.2"/>
    <row r="427" s="91" customFormat="1" x14ac:dyDescent="0.2"/>
    <row r="428" s="91" customFormat="1" x14ac:dyDescent="0.2"/>
    <row r="429" s="91" customFormat="1" x14ac:dyDescent="0.2"/>
    <row r="430" s="91" customFormat="1" x14ac:dyDescent="0.2"/>
    <row r="431" s="91" customFormat="1" x14ac:dyDescent="0.2"/>
    <row r="432" s="91" customFormat="1" x14ac:dyDescent="0.2"/>
    <row r="433" s="91" customFormat="1" x14ac:dyDescent="0.2"/>
    <row r="434" s="91" customFormat="1" x14ac:dyDescent="0.2"/>
    <row r="435" s="91" customFormat="1" x14ac:dyDescent="0.2"/>
    <row r="436" s="91" customFormat="1" x14ac:dyDescent="0.2"/>
    <row r="437" s="91" customFormat="1" x14ac:dyDescent="0.2"/>
    <row r="438" s="91" customFormat="1" x14ac:dyDescent="0.2"/>
    <row r="439" s="91" customFormat="1" x14ac:dyDescent="0.2"/>
    <row r="440" s="91" customFormat="1" x14ac:dyDescent="0.2"/>
    <row r="441" s="91" customFormat="1" x14ac:dyDescent="0.2"/>
    <row r="442" s="91" customFormat="1" x14ac:dyDescent="0.2"/>
    <row r="443" s="91" customFormat="1" x14ac:dyDescent="0.2"/>
    <row r="444" s="91" customFormat="1" x14ac:dyDescent="0.2"/>
  </sheetData>
  <mergeCells count="5">
    <mergeCell ref="H2:J2"/>
    <mergeCell ref="L2:N2"/>
    <mergeCell ref="B3:F3"/>
    <mergeCell ref="H3:J3"/>
    <mergeCell ref="L3:N3"/>
  </mergeCells>
  <pageMargins left="0.75" right="0.75" top="1" bottom="1" header="0.5" footer="0.5"/>
  <pageSetup scale="76" orientation="portrait" r:id="rId1"/>
  <headerFooter alignWithMargins="0">
    <oddFooter>&amp;L&amp;F
&amp;A&amp;R&amp;D
&amp;T</oddFooter>
  </headerFooter>
  <rowBreaks count="2" manualBreakCount="2">
    <brk id="55" max="9" man="1"/>
    <brk id="11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D344"/>
  <sheetViews>
    <sheetView view="pageBreakPreview" zoomScale="60" zoomScaleNormal="75" workbookViewId="0">
      <selection activeCell="B8" sqref="B8"/>
    </sheetView>
  </sheetViews>
  <sheetFormatPr defaultRowHeight="12.75" x14ac:dyDescent="0.2"/>
  <cols>
    <col min="1" max="1" width="20.42578125" style="11" customWidth="1"/>
    <col min="2" max="3" width="12.7109375" style="11" customWidth="1"/>
    <col min="4" max="4" width="16.7109375" style="11" customWidth="1"/>
    <col min="5" max="5" width="12.7109375" style="11" customWidth="1"/>
    <col min="6" max="6" width="3.7109375" style="11" customWidth="1"/>
    <col min="7" max="10" width="12.7109375" style="11" customWidth="1"/>
    <col min="11" max="11" width="3.42578125" style="11" customWidth="1"/>
    <col min="12" max="13" width="12.7109375" style="11" customWidth="1"/>
    <col min="14" max="14" width="16.28515625" style="11" customWidth="1"/>
    <col min="15" max="15" width="12.7109375" style="11" customWidth="1"/>
    <col min="16" max="16" width="3.7109375" style="11" customWidth="1"/>
    <col min="17" max="18" width="12.7109375" style="11" customWidth="1"/>
    <col min="19" max="19" width="17.42578125" style="11" customWidth="1"/>
    <col min="20" max="20" width="12.7109375" style="11" customWidth="1"/>
    <col min="21" max="21" width="4" style="11" customWidth="1"/>
    <col min="22" max="22" width="14.140625" style="7" bestFit="1" customWidth="1"/>
    <col min="23" max="35" width="14.140625" style="11" bestFit="1" customWidth="1"/>
    <col min="36" max="40" width="15.140625" style="11" bestFit="1" customWidth="1"/>
    <col min="41" max="46" width="12.5703125" style="11" bestFit="1" customWidth="1"/>
    <col min="47" max="55" width="10" style="11" bestFit="1" customWidth="1"/>
    <col min="56" max="16384" width="9.140625" style="11"/>
  </cols>
  <sheetData>
    <row r="1" spans="1:56" ht="55.5" customHeight="1" x14ac:dyDescent="0.2">
      <c r="A1" s="137" t="s">
        <v>45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9"/>
      <c r="V1" s="11"/>
    </row>
    <row r="4" spans="1:56" ht="42.75" customHeight="1" thickBot="1" x14ac:dyDescent="0.25">
      <c r="B4" s="140" t="s">
        <v>46</v>
      </c>
      <c r="C4" s="140"/>
      <c r="D4" s="140"/>
      <c r="E4" s="140"/>
      <c r="F4" s="140"/>
      <c r="G4" s="140"/>
      <c r="H4" s="140"/>
      <c r="I4" s="140"/>
      <c r="J4" s="140"/>
      <c r="L4" s="140" t="s">
        <v>47</v>
      </c>
      <c r="M4" s="140"/>
      <c r="N4" s="140"/>
      <c r="O4" s="140"/>
      <c r="P4" s="140"/>
      <c r="Q4" s="140"/>
      <c r="R4" s="140"/>
      <c r="S4" s="140"/>
      <c r="T4" s="140"/>
      <c r="V4" s="11"/>
    </row>
    <row r="6" spans="1:56" ht="38.25" x14ac:dyDescent="0.2">
      <c r="A6" s="57"/>
      <c r="B6" s="58" t="s">
        <v>43</v>
      </c>
      <c r="C6" s="58" t="s">
        <v>43</v>
      </c>
      <c r="D6" s="58" t="s">
        <v>35</v>
      </c>
      <c r="E6" s="58" t="s">
        <v>36</v>
      </c>
      <c r="G6" s="58" t="s">
        <v>44</v>
      </c>
      <c r="H6" s="58" t="s">
        <v>42</v>
      </c>
      <c r="I6" s="58" t="s">
        <v>38</v>
      </c>
      <c r="J6" s="58" t="s">
        <v>37</v>
      </c>
      <c r="K6" s="10"/>
      <c r="L6" s="58" t="s">
        <v>43</v>
      </c>
      <c r="M6" s="58" t="s">
        <v>43</v>
      </c>
      <c r="N6" s="58" t="s">
        <v>35</v>
      </c>
      <c r="O6" s="58" t="s">
        <v>39</v>
      </c>
      <c r="Q6" s="58" t="s">
        <v>44</v>
      </c>
      <c r="R6" s="58" t="s">
        <v>44</v>
      </c>
      <c r="S6" s="58" t="s">
        <v>38</v>
      </c>
      <c r="T6" s="58" t="s">
        <v>40</v>
      </c>
      <c r="V6" s="11"/>
    </row>
    <row r="7" spans="1:56" x14ac:dyDescent="0.2">
      <c r="A7" s="20"/>
      <c r="B7" s="59" t="s">
        <v>1</v>
      </c>
      <c r="C7" s="59" t="s">
        <v>33</v>
      </c>
      <c r="D7" s="59" t="s">
        <v>33</v>
      </c>
      <c r="E7" s="59" t="s">
        <v>33</v>
      </c>
      <c r="F7" s="111"/>
      <c r="G7" s="59" t="s">
        <v>1</v>
      </c>
      <c r="H7" s="59" t="s">
        <v>33</v>
      </c>
      <c r="I7" s="59" t="s">
        <v>33</v>
      </c>
      <c r="J7" s="59" t="s">
        <v>33</v>
      </c>
      <c r="K7" s="111"/>
      <c r="L7" s="59" t="s">
        <v>1</v>
      </c>
      <c r="M7" s="59" t="s">
        <v>33</v>
      </c>
      <c r="N7" s="59" t="s">
        <v>33</v>
      </c>
      <c r="O7" s="59" t="s">
        <v>33</v>
      </c>
      <c r="P7" s="111"/>
      <c r="Q7" s="59" t="s">
        <v>1</v>
      </c>
      <c r="R7" s="59" t="s">
        <v>33</v>
      </c>
      <c r="S7" s="59" t="s">
        <v>33</v>
      </c>
      <c r="T7" s="59" t="s">
        <v>33</v>
      </c>
      <c r="V7" s="11"/>
      <c r="BD7" s="11" t="s">
        <v>5</v>
      </c>
    </row>
    <row r="8" spans="1:56" x14ac:dyDescent="0.2">
      <c r="A8" s="112">
        <v>42736</v>
      </c>
      <c r="B8" s="131">
        <f>VLOOKUP($A8,'ESAI - Q3 - Low Case'!$A$56:$N$343,9)</f>
        <v>87.268977000000007</v>
      </c>
      <c r="C8" s="2">
        <f t="shared" ref="C8:C71" si="0">B8*ForEx</f>
        <v>89.887046310000002</v>
      </c>
      <c r="D8" s="2">
        <f>$D$316*(1+$D$320)^((YEAR($A8)-$D$319))</f>
        <v>7.3531290630121244</v>
      </c>
      <c r="E8" s="2">
        <f>C8+D8</f>
        <v>97.240175373012121</v>
      </c>
      <c r="G8" s="2">
        <f>VLOOKUP($A8,'ESAI - Q3 - Low Case'!$A$56:$N$343,10)</f>
        <v>57.536912999999998</v>
      </c>
      <c r="H8" s="2">
        <f t="shared" ref="H8:H71" si="1">G8*ForEx</f>
        <v>59.263020390000001</v>
      </c>
      <c r="I8" s="2">
        <f>$D$317*(1+$D$320)^((YEAR($A8)-$D$319))</f>
        <v>3.5007393085414167</v>
      </c>
      <c r="J8" s="2">
        <f>H8+I8</f>
        <v>62.763759698541421</v>
      </c>
      <c r="L8" s="2">
        <f>B8</f>
        <v>87.268977000000007</v>
      </c>
      <c r="M8" s="2">
        <f t="shared" ref="M8:M71" si="2">L8*ForEx</f>
        <v>89.887046310000002</v>
      </c>
      <c r="N8" s="2"/>
      <c r="O8" s="2">
        <f>M8+N8</f>
        <v>89.887046310000002</v>
      </c>
      <c r="Q8" s="2">
        <f>G8</f>
        <v>57.536912999999998</v>
      </c>
      <c r="R8" s="2">
        <f t="shared" ref="R8:R71" si="3">Q8*ForEx</f>
        <v>59.263020390000001</v>
      </c>
      <c r="S8" s="2"/>
      <c r="T8" s="2">
        <f>R8+S8</f>
        <v>59.263020390000001</v>
      </c>
      <c r="V8" s="11"/>
      <c r="BD8" s="11" t="s">
        <v>5</v>
      </c>
    </row>
    <row r="9" spans="1:56" ht="15" customHeight="1" x14ac:dyDescent="0.2">
      <c r="A9" s="112">
        <v>42767</v>
      </c>
      <c r="B9" s="5">
        <f>VLOOKUP($A9,'ESAI - Q3 - Low Case'!$A$56:$N$343,9)</f>
        <v>62.930750000000003</v>
      </c>
      <c r="C9" s="2">
        <f t="shared" si="0"/>
        <v>64.818672500000005</v>
      </c>
      <c r="D9" s="2">
        <f t="shared" ref="D9:D72" si="4">$D$316*(1+$D$320)^((YEAR($A9)-$D$319))</f>
        <v>7.3531290630121244</v>
      </c>
      <c r="E9" s="2">
        <f t="shared" ref="E9:E72" si="5">C9+D9</f>
        <v>72.171801563012124</v>
      </c>
      <c r="G9" s="2">
        <f>VLOOKUP($A9,'ESAI - Q3 - Low Case'!$A$56:$N$343,10)</f>
        <v>51.984943000000001</v>
      </c>
      <c r="H9" s="2">
        <f t="shared" si="1"/>
        <v>53.544491290000003</v>
      </c>
      <c r="I9" s="2">
        <f t="shared" ref="I9:I72" si="6">$D$317*(1+$D$320)^((YEAR($A9)-$D$319))</f>
        <v>3.5007393085414167</v>
      </c>
      <c r="J9" s="2">
        <f t="shared" ref="J9:J72" si="7">H9+I9</f>
        <v>57.045230598541423</v>
      </c>
      <c r="L9" s="2">
        <f t="shared" ref="L9:L72" si="8">B9</f>
        <v>62.930750000000003</v>
      </c>
      <c r="M9" s="2">
        <f t="shared" si="2"/>
        <v>64.818672500000005</v>
      </c>
      <c r="N9" s="2"/>
      <c r="O9" s="2">
        <f t="shared" ref="O9:O72" si="9">M9+N9</f>
        <v>64.818672500000005</v>
      </c>
      <c r="Q9" s="2">
        <f t="shared" ref="Q9:Q72" si="10">G9</f>
        <v>51.984943000000001</v>
      </c>
      <c r="R9" s="2">
        <f t="shared" si="3"/>
        <v>53.544491290000003</v>
      </c>
      <c r="S9" s="2"/>
      <c r="T9" s="2">
        <f t="shared" ref="T9:T72" si="11">R9+S9</f>
        <v>53.544491290000003</v>
      </c>
      <c r="V9" s="11"/>
      <c r="BD9" s="11" t="s">
        <v>5</v>
      </c>
    </row>
    <row r="10" spans="1:56" ht="15" customHeight="1" x14ac:dyDescent="0.2">
      <c r="A10" s="112">
        <v>42795</v>
      </c>
      <c r="B10" s="5">
        <f>VLOOKUP($A10,'ESAI - Q3 - Low Case'!$A$56:$N$343,9)</f>
        <v>41.882173000000002</v>
      </c>
      <c r="C10" s="2">
        <f t="shared" si="0"/>
        <v>43.138638190000002</v>
      </c>
      <c r="D10" s="2">
        <f t="shared" si="4"/>
        <v>7.3531290630121244</v>
      </c>
      <c r="E10" s="2">
        <f t="shared" si="5"/>
        <v>50.491767253012128</v>
      </c>
      <c r="G10" s="2">
        <f>VLOOKUP($A10,'ESAI - Q3 - Low Case'!$A$56:$N$343,10)</f>
        <v>35.191780999999999</v>
      </c>
      <c r="H10" s="2">
        <f t="shared" si="1"/>
        <v>36.247534430000002</v>
      </c>
      <c r="I10" s="2">
        <f t="shared" si="6"/>
        <v>3.5007393085414167</v>
      </c>
      <c r="J10" s="2">
        <f t="shared" si="7"/>
        <v>39.748273738541421</v>
      </c>
      <c r="L10" s="2">
        <f t="shared" si="8"/>
        <v>41.882173000000002</v>
      </c>
      <c r="M10" s="2">
        <f t="shared" si="2"/>
        <v>43.138638190000002</v>
      </c>
      <c r="N10" s="2"/>
      <c r="O10" s="2">
        <f t="shared" si="9"/>
        <v>43.138638190000002</v>
      </c>
      <c r="Q10" s="2">
        <f t="shared" si="10"/>
        <v>35.191780999999999</v>
      </c>
      <c r="R10" s="2">
        <f t="shared" si="3"/>
        <v>36.247534430000002</v>
      </c>
      <c r="S10" s="2"/>
      <c r="T10" s="2">
        <f t="shared" si="11"/>
        <v>36.247534430000002</v>
      </c>
      <c r="V10" s="11"/>
      <c r="BD10" s="11" t="s">
        <v>5</v>
      </c>
    </row>
    <row r="11" spans="1:56" ht="15" customHeight="1" x14ac:dyDescent="0.2">
      <c r="A11" s="112">
        <v>42826</v>
      </c>
      <c r="B11" s="5">
        <f>VLOOKUP($A11,'ESAI - Q3 - Low Case'!$A$56:$N$343,9)</f>
        <v>38.081031000000003</v>
      </c>
      <c r="C11" s="2">
        <f t="shared" si="0"/>
        <v>39.223461930000006</v>
      </c>
      <c r="D11" s="2">
        <f t="shared" si="4"/>
        <v>7.3531290630121244</v>
      </c>
      <c r="E11" s="2">
        <f t="shared" si="5"/>
        <v>46.576590993012132</v>
      </c>
      <c r="G11" s="2">
        <f>VLOOKUP($A11,'ESAI - Q3 - Low Case'!$A$56:$N$343,10)</f>
        <v>31.308949999999999</v>
      </c>
      <c r="H11" s="2">
        <f t="shared" si="1"/>
        <v>32.2482185</v>
      </c>
      <c r="I11" s="2">
        <f t="shared" si="6"/>
        <v>3.5007393085414167</v>
      </c>
      <c r="J11" s="2">
        <f t="shared" si="7"/>
        <v>35.748957808541419</v>
      </c>
      <c r="L11" s="2">
        <f t="shared" si="8"/>
        <v>38.081031000000003</v>
      </c>
      <c r="M11" s="2">
        <f t="shared" si="2"/>
        <v>39.223461930000006</v>
      </c>
      <c r="N11" s="2"/>
      <c r="O11" s="2">
        <f t="shared" si="9"/>
        <v>39.223461930000006</v>
      </c>
      <c r="Q11" s="2">
        <f t="shared" si="10"/>
        <v>31.308949999999999</v>
      </c>
      <c r="R11" s="2">
        <f t="shared" si="3"/>
        <v>32.2482185</v>
      </c>
      <c r="S11" s="2"/>
      <c r="T11" s="2">
        <f t="shared" si="11"/>
        <v>32.2482185</v>
      </c>
      <c r="V11" s="11"/>
      <c r="BD11" s="11" t="s">
        <v>5</v>
      </c>
    </row>
    <row r="12" spans="1:56" ht="15" customHeight="1" x14ac:dyDescent="0.2">
      <c r="A12" s="112">
        <v>42856</v>
      </c>
      <c r="B12" s="5">
        <f>VLOOKUP($A12,'ESAI - Q3 - Low Case'!$A$56:$N$343,9)</f>
        <v>37.323667999999998</v>
      </c>
      <c r="C12" s="2">
        <f t="shared" si="0"/>
        <v>38.443378039999999</v>
      </c>
      <c r="D12" s="2">
        <f t="shared" si="4"/>
        <v>7.3531290630121244</v>
      </c>
      <c r="E12" s="2">
        <f t="shared" si="5"/>
        <v>45.796507103012125</v>
      </c>
      <c r="G12" s="2">
        <f>VLOOKUP($A12,'ESAI - Q3 - Low Case'!$A$56:$N$343,10)</f>
        <v>32.024228000000001</v>
      </c>
      <c r="H12" s="2">
        <f t="shared" si="1"/>
        <v>32.98495484</v>
      </c>
      <c r="I12" s="2">
        <f t="shared" si="6"/>
        <v>3.5007393085414167</v>
      </c>
      <c r="J12" s="2">
        <f t="shared" si="7"/>
        <v>36.48569414854142</v>
      </c>
      <c r="L12" s="2">
        <f t="shared" si="8"/>
        <v>37.323667999999998</v>
      </c>
      <c r="M12" s="2">
        <f t="shared" si="2"/>
        <v>38.443378039999999</v>
      </c>
      <c r="N12" s="2"/>
      <c r="O12" s="2">
        <f t="shared" si="9"/>
        <v>38.443378039999999</v>
      </c>
      <c r="Q12" s="2">
        <f t="shared" si="10"/>
        <v>32.024228000000001</v>
      </c>
      <c r="R12" s="2">
        <f t="shared" si="3"/>
        <v>32.98495484</v>
      </c>
      <c r="S12" s="2"/>
      <c r="T12" s="2">
        <f t="shared" si="11"/>
        <v>32.98495484</v>
      </c>
      <c r="V12" s="11"/>
      <c r="BD12" s="11" t="s">
        <v>5</v>
      </c>
    </row>
    <row r="13" spans="1:56" ht="15" customHeight="1" x14ac:dyDescent="0.2">
      <c r="A13" s="112">
        <v>42887</v>
      </c>
      <c r="B13" s="5">
        <f>VLOOKUP($A13,'ESAI - Q3 - Low Case'!$A$56:$N$343,9)</f>
        <v>44.688352000000002</v>
      </c>
      <c r="C13" s="2">
        <f t="shared" si="0"/>
        <v>46.029002560000002</v>
      </c>
      <c r="D13" s="2">
        <f t="shared" si="4"/>
        <v>7.3531290630121244</v>
      </c>
      <c r="E13" s="2">
        <f t="shared" si="5"/>
        <v>53.382131623012128</v>
      </c>
      <c r="G13" s="2">
        <f>VLOOKUP($A13,'ESAI - Q3 - Low Case'!$A$56:$N$343,10)</f>
        <v>32.165053999999998</v>
      </c>
      <c r="H13" s="2">
        <f t="shared" si="1"/>
        <v>33.130005619999999</v>
      </c>
      <c r="I13" s="2">
        <f t="shared" si="6"/>
        <v>3.5007393085414167</v>
      </c>
      <c r="J13" s="2">
        <f t="shared" si="7"/>
        <v>36.630744928541418</v>
      </c>
      <c r="L13" s="2">
        <f t="shared" si="8"/>
        <v>44.688352000000002</v>
      </c>
      <c r="M13" s="2">
        <f t="shared" si="2"/>
        <v>46.029002560000002</v>
      </c>
      <c r="N13" s="2"/>
      <c r="O13" s="2">
        <f t="shared" si="9"/>
        <v>46.029002560000002</v>
      </c>
      <c r="Q13" s="2">
        <f t="shared" si="10"/>
        <v>32.165053999999998</v>
      </c>
      <c r="R13" s="2">
        <f t="shared" si="3"/>
        <v>33.130005619999999</v>
      </c>
      <c r="S13" s="2"/>
      <c r="T13" s="2">
        <f t="shared" si="11"/>
        <v>33.130005619999999</v>
      </c>
      <c r="V13" s="11"/>
      <c r="BD13" s="11" t="s">
        <v>5</v>
      </c>
    </row>
    <row r="14" spans="1:56" ht="15" customHeight="1" x14ac:dyDescent="0.2">
      <c r="A14" s="112">
        <v>42917</v>
      </c>
      <c r="B14" s="5">
        <f>VLOOKUP($A14,'ESAI - Q3 - Low Case'!$A$56:$N$343,9)</f>
        <v>57.363452000000002</v>
      </c>
      <c r="C14" s="2">
        <f t="shared" si="0"/>
        <v>59.084355560000006</v>
      </c>
      <c r="D14" s="2">
        <f t="shared" si="4"/>
        <v>7.3531290630121244</v>
      </c>
      <c r="E14" s="2">
        <f t="shared" si="5"/>
        <v>66.437484623012125</v>
      </c>
      <c r="G14" s="2">
        <f>VLOOKUP($A14,'ESAI - Q3 - Low Case'!$A$56:$N$343,10)</f>
        <v>34.221935999999999</v>
      </c>
      <c r="H14" s="2">
        <f t="shared" si="1"/>
        <v>35.248594080000004</v>
      </c>
      <c r="I14" s="2">
        <f t="shared" si="6"/>
        <v>3.5007393085414167</v>
      </c>
      <c r="J14" s="2">
        <f t="shared" si="7"/>
        <v>38.749333388541423</v>
      </c>
      <c r="L14" s="2">
        <f t="shared" si="8"/>
        <v>57.363452000000002</v>
      </c>
      <c r="M14" s="2">
        <f t="shared" si="2"/>
        <v>59.084355560000006</v>
      </c>
      <c r="N14" s="2"/>
      <c r="O14" s="2">
        <f t="shared" si="9"/>
        <v>59.084355560000006</v>
      </c>
      <c r="Q14" s="2">
        <f t="shared" si="10"/>
        <v>34.221935999999999</v>
      </c>
      <c r="R14" s="2">
        <f t="shared" si="3"/>
        <v>35.248594080000004</v>
      </c>
      <c r="S14" s="2"/>
      <c r="T14" s="2">
        <f t="shared" si="11"/>
        <v>35.248594080000004</v>
      </c>
      <c r="V14" s="11"/>
      <c r="BD14" s="11" t="s">
        <v>5</v>
      </c>
    </row>
    <row r="15" spans="1:56" ht="15" customHeight="1" x14ac:dyDescent="0.2">
      <c r="A15" s="112">
        <v>42948</v>
      </c>
      <c r="B15" s="5">
        <f>VLOOKUP($A15,'ESAI - Q3 - Low Case'!$A$56:$N$343,9)</f>
        <v>48.752662999999998</v>
      </c>
      <c r="C15" s="2">
        <f t="shared" si="0"/>
        <v>50.215242889999999</v>
      </c>
      <c r="D15" s="2">
        <f t="shared" si="4"/>
        <v>7.3531290630121244</v>
      </c>
      <c r="E15" s="2">
        <f t="shared" si="5"/>
        <v>57.568371953012125</v>
      </c>
      <c r="G15" s="2">
        <f>VLOOKUP($A15,'ESAI - Q3 - Low Case'!$A$56:$N$343,10)</f>
        <v>33.947712000000003</v>
      </c>
      <c r="H15" s="2">
        <f t="shared" si="1"/>
        <v>34.966143360000004</v>
      </c>
      <c r="I15" s="2">
        <f t="shared" si="6"/>
        <v>3.5007393085414167</v>
      </c>
      <c r="J15" s="2">
        <f t="shared" si="7"/>
        <v>38.466882668541423</v>
      </c>
      <c r="L15" s="2">
        <f t="shared" si="8"/>
        <v>48.752662999999998</v>
      </c>
      <c r="M15" s="2">
        <f t="shared" si="2"/>
        <v>50.215242889999999</v>
      </c>
      <c r="N15" s="2"/>
      <c r="O15" s="2">
        <f t="shared" si="9"/>
        <v>50.215242889999999</v>
      </c>
      <c r="Q15" s="2">
        <f t="shared" si="10"/>
        <v>33.947712000000003</v>
      </c>
      <c r="R15" s="2">
        <f t="shared" si="3"/>
        <v>34.966143360000004</v>
      </c>
      <c r="S15" s="2"/>
      <c r="T15" s="2">
        <f t="shared" si="11"/>
        <v>34.966143360000004</v>
      </c>
      <c r="V15" s="11"/>
      <c r="BD15" s="11" t="s">
        <v>5</v>
      </c>
    </row>
    <row r="16" spans="1:56" ht="15" customHeight="1" x14ac:dyDescent="0.2">
      <c r="A16" s="112">
        <v>42979</v>
      </c>
      <c r="B16" s="5">
        <f>VLOOKUP($A16,'ESAI - Q3 - Low Case'!$A$56:$N$343,9)</f>
        <v>38.636071000000001</v>
      </c>
      <c r="C16" s="2">
        <f t="shared" si="0"/>
        <v>39.795153130000003</v>
      </c>
      <c r="D16" s="2">
        <f t="shared" si="4"/>
        <v>7.3531290630121244</v>
      </c>
      <c r="E16" s="2">
        <f t="shared" si="5"/>
        <v>47.148282193012129</v>
      </c>
      <c r="G16" s="2">
        <f>VLOOKUP($A16,'ESAI - Q3 - Low Case'!$A$56:$N$343,10)</f>
        <v>32.942838000000002</v>
      </c>
      <c r="H16" s="2">
        <f t="shared" si="1"/>
        <v>33.931123140000004</v>
      </c>
      <c r="I16" s="2">
        <f t="shared" si="6"/>
        <v>3.5007393085414167</v>
      </c>
      <c r="J16" s="2">
        <f t="shared" si="7"/>
        <v>37.431862448541423</v>
      </c>
      <c r="L16" s="2">
        <f t="shared" si="8"/>
        <v>38.636071000000001</v>
      </c>
      <c r="M16" s="2">
        <f t="shared" si="2"/>
        <v>39.795153130000003</v>
      </c>
      <c r="N16" s="2"/>
      <c r="O16" s="2">
        <f t="shared" si="9"/>
        <v>39.795153130000003</v>
      </c>
      <c r="Q16" s="2">
        <f t="shared" si="10"/>
        <v>32.942838000000002</v>
      </c>
      <c r="R16" s="2">
        <f t="shared" si="3"/>
        <v>33.931123140000004</v>
      </c>
      <c r="S16" s="2"/>
      <c r="T16" s="2">
        <f t="shared" si="11"/>
        <v>33.931123140000004</v>
      </c>
      <c r="V16" s="11"/>
      <c r="BD16" s="11" t="s">
        <v>5</v>
      </c>
    </row>
    <row r="17" spans="1:56" ht="15" customHeight="1" x14ac:dyDescent="0.2">
      <c r="A17" s="112">
        <v>43009</v>
      </c>
      <c r="B17" s="5">
        <f>VLOOKUP($A17,'ESAI - Q3 - Low Case'!$A$56:$N$343,9)</f>
        <v>36.735568000000001</v>
      </c>
      <c r="C17" s="2">
        <f t="shared" si="0"/>
        <v>37.837635040000002</v>
      </c>
      <c r="D17" s="2">
        <f t="shared" si="4"/>
        <v>7.3531290630121244</v>
      </c>
      <c r="E17" s="2">
        <f t="shared" si="5"/>
        <v>45.190764103012128</v>
      </c>
      <c r="G17" s="2">
        <f>VLOOKUP($A17,'ESAI - Q3 - Low Case'!$A$56:$N$343,10)</f>
        <v>31.075153</v>
      </c>
      <c r="H17" s="2">
        <f t="shared" si="1"/>
        <v>32.00740759</v>
      </c>
      <c r="I17" s="2">
        <f t="shared" si="6"/>
        <v>3.5007393085414167</v>
      </c>
      <c r="J17" s="2">
        <f t="shared" si="7"/>
        <v>35.508146898541419</v>
      </c>
      <c r="L17" s="2">
        <f t="shared" si="8"/>
        <v>36.735568000000001</v>
      </c>
      <c r="M17" s="2">
        <f t="shared" si="2"/>
        <v>37.837635040000002</v>
      </c>
      <c r="N17" s="2"/>
      <c r="O17" s="2">
        <f t="shared" si="9"/>
        <v>37.837635040000002</v>
      </c>
      <c r="Q17" s="2">
        <f t="shared" si="10"/>
        <v>31.075153</v>
      </c>
      <c r="R17" s="2">
        <f t="shared" si="3"/>
        <v>32.00740759</v>
      </c>
      <c r="S17" s="2"/>
      <c r="T17" s="2">
        <f t="shared" si="11"/>
        <v>32.00740759</v>
      </c>
      <c r="V17" s="11"/>
      <c r="BD17" s="11" t="s">
        <v>5</v>
      </c>
    </row>
    <row r="18" spans="1:56" ht="15" customHeight="1" x14ac:dyDescent="0.2">
      <c r="A18" s="112">
        <v>43040</v>
      </c>
      <c r="B18" s="5">
        <f>VLOOKUP($A18,'ESAI - Q3 - Low Case'!$A$56:$N$343,9)</f>
        <v>39.576988</v>
      </c>
      <c r="C18" s="2">
        <f t="shared" si="0"/>
        <v>40.764297640000002</v>
      </c>
      <c r="D18" s="2">
        <f t="shared" si="4"/>
        <v>7.3531290630121244</v>
      </c>
      <c r="E18" s="2">
        <f t="shared" si="5"/>
        <v>48.117426703012129</v>
      </c>
      <c r="G18" s="2">
        <f>VLOOKUP($A18,'ESAI - Q3 - Low Case'!$A$56:$N$343,10)</f>
        <v>33.951901999999997</v>
      </c>
      <c r="H18" s="2">
        <f t="shared" si="1"/>
        <v>34.970459059999996</v>
      </c>
      <c r="I18" s="2">
        <f t="shared" si="6"/>
        <v>3.5007393085414167</v>
      </c>
      <c r="J18" s="2">
        <f t="shared" si="7"/>
        <v>38.471198368541415</v>
      </c>
      <c r="L18" s="2">
        <f t="shared" si="8"/>
        <v>39.576988</v>
      </c>
      <c r="M18" s="2">
        <f t="shared" si="2"/>
        <v>40.764297640000002</v>
      </c>
      <c r="N18" s="2"/>
      <c r="O18" s="2">
        <f t="shared" si="9"/>
        <v>40.764297640000002</v>
      </c>
      <c r="Q18" s="2">
        <f t="shared" si="10"/>
        <v>33.951901999999997</v>
      </c>
      <c r="R18" s="2">
        <f t="shared" si="3"/>
        <v>34.970459059999996</v>
      </c>
      <c r="S18" s="2"/>
      <c r="T18" s="2">
        <f t="shared" si="11"/>
        <v>34.970459059999996</v>
      </c>
      <c r="V18" s="11"/>
      <c r="BD18" s="11" t="s">
        <v>5</v>
      </c>
    </row>
    <row r="19" spans="1:56" ht="15" customHeight="1" x14ac:dyDescent="0.2">
      <c r="A19" s="112">
        <v>43070</v>
      </c>
      <c r="B19" s="5">
        <f>VLOOKUP($A19,'ESAI - Q3 - Low Case'!$A$56:$N$343,9)</f>
        <v>60.544255</v>
      </c>
      <c r="C19" s="2">
        <f t="shared" si="0"/>
        <v>62.360582649999998</v>
      </c>
      <c r="D19" s="2">
        <f t="shared" si="4"/>
        <v>7.3531290630121244</v>
      </c>
      <c r="E19" s="2">
        <f t="shared" si="5"/>
        <v>69.713711713012117</v>
      </c>
      <c r="G19" s="2">
        <f>VLOOKUP($A19,'ESAI - Q3 - Low Case'!$A$56:$N$343,10)</f>
        <v>45.371985000000002</v>
      </c>
      <c r="H19" s="2">
        <f t="shared" si="1"/>
        <v>46.733144550000006</v>
      </c>
      <c r="I19" s="2">
        <f t="shared" si="6"/>
        <v>3.5007393085414167</v>
      </c>
      <c r="J19" s="2">
        <f t="shared" si="7"/>
        <v>50.233883858541425</v>
      </c>
      <c r="L19" s="2">
        <f t="shared" si="8"/>
        <v>60.544255</v>
      </c>
      <c r="M19" s="2">
        <f t="shared" si="2"/>
        <v>62.360582649999998</v>
      </c>
      <c r="N19" s="2"/>
      <c r="O19" s="2">
        <f t="shared" si="9"/>
        <v>62.360582649999998</v>
      </c>
      <c r="Q19" s="2">
        <f t="shared" si="10"/>
        <v>45.371985000000002</v>
      </c>
      <c r="R19" s="2">
        <f t="shared" si="3"/>
        <v>46.733144550000006</v>
      </c>
      <c r="S19" s="2"/>
      <c r="T19" s="2">
        <f t="shared" si="11"/>
        <v>46.733144550000006</v>
      </c>
      <c r="V19" s="11"/>
      <c r="BD19" s="11" t="s">
        <v>5</v>
      </c>
    </row>
    <row r="20" spans="1:56" ht="15" customHeight="1" x14ac:dyDescent="0.2">
      <c r="A20" s="112">
        <v>43101</v>
      </c>
      <c r="B20" s="5">
        <f>VLOOKUP($A20,'ESAI - Q3 - Low Case'!$A$56:$N$343,9)</f>
        <v>85.388042999999996</v>
      </c>
      <c r="C20" s="2">
        <f t="shared" si="0"/>
        <v>87.949684289999993</v>
      </c>
      <c r="D20" s="2">
        <f t="shared" si="4"/>
        <v>7.4266603536422471</v>
      </c>
      <c r="E20" s="2">
        <f t="shared" si="5"/>
        <v>95.376344643642241</v>
      </c>
      <c r="G20" s="2">
        <f>VLOOKUP($A20,'ESAI - Q3 - Low Case'!$A$56:$N$343,10)</f>
        <v>58.06718</v>
      </c>
      <c r="H20" s="2">
        <f t="shared" si="1"/>
        <v>59.8091954</v>
      </c>
      <c r="I20" s="2">
        <f t="shared" si="6"/>
        <v>3.5357467016268314</v>
      </c>
      <c r="J20" s="2">
        <f t="shared" si="7"/>
        <v>63.344942101626835</v>
      </c>
      <c r="L20" s="2">
        <f t="shared" si="8"/>
        <v>85.388042999999996</v>
      </c>
      <c r="M20" s="2">
        <f t="shared" si="2"/>
        <v>87.949684289999993</v>
      </c>
      <c r="N20" s="2"/>
      <c r="O20" s="2">
        <f t="shared" si="9"/>
        <v>87.949684289999993</v>
      </c>
      <c r="Q20" s="2">
        <f t="shared" si="10"/>
        <v>58.06718</v>
      </c>
      <c r="R20" s="2">
        <f t="shared" si="3"/>
        <v>59.8091954</v>
      </c>
      <c r="S20" s="2"/>
      <c r="T20" s="2">
        <f t="shared" si="11"/>
        <v>59.8091954</v>
      </c>
      <c r="V20" s="11"/>
      <c r="BD20" s="11" t="s">
        <v>5</v>
      </c>
    </row>
    <row r="21" spans="1:56" ht="15" customHeight="1" x14ac:dyDescent="0.2">
      <c r="A21" s="112">
        <v>43132</v>
      </c>
      <c r="B21" s="5">
        <f>VLOOKUP($A21,'ESAI - Q3 - Low Case'!$A$56:$N$343,9)</f>
        <v>62.096437000000002</v>
      </c>
      <c r="C21" s="2">
        <f t="shared" si="0"/>
        <v>63.959330110000003</v>
      </c>
      <c r="D21" s="2">
        <f t="shared" si="4"/>
        <v>7.4266603536422471</v>
      </c>
      <c r="E21" s="2">
        <f t="shared" si="5"/>
        <v>71.385990463642244</v>
      </c>
      <c r="G21" s="2">
        <f>VLOOKUP($A21,'ESAI - Q3 - Low Case'!$A$56:$N$343,10)</f>
        <v>52.356589999999997</v>
      </c>
      <c r="H21" s="2">
        <f t="shared" si="1"/>
        <v>53.927287700000001</v>
      </c>
      <c r="I21" s="2">
        <f t="shared" si="6"/>
        <v>3.5357467016268314</v>
      </c>
      <c r="J21" s="2">
        <f t="shared" si="7"/>
        <v>57.463034401626835</v>
      </c>
      <c r="L21" s="2">
        <f t="shared" si="8"/>
        <v>62.096437000000002</v>
      </c>
      <c r="M21" s="2">
        <f t="shared" si="2"/>
        <v>63.959330110000003</v>
      </c>
      <c r="N21" s="2"/>
      <c r="O21" s="2">
        <f t="shared" si="9"/>
        <v>63.959330110000003</v>
      </c>
      <c r="Q21" s="2">
        <f t="shared" si="10"/>
        <v>52.356589999999997</v>
      </c>
      <c r="R21" s="2">
        <f t="shared" si="3"/>
        <v>53.927287700000001</v>
      </c>
      <c r="S21" s="2"/>
      <c r="T21" s="2">
        <f t="shared" si="11"/>
        <v>53.927287700000001</v>
      </c>
      <c r="V21" s="11"/>
      <c r="BD21" s="11" t="s">
        <v>5</v>
      </c>
    </row>
    <row r="22" spans="1:56" ht="15" customHeight="1" x14ac:dyDescent="0.2">
      <c r="A22" s="112">
        <v>43160</v>
      </c>
      <c r="B22" s="5">
        <f>VLOOKUP($A22,'ESAI - Q3 - Low Case'!$A$56:$N$343,9)</f>
        <v>42.225852000000003</v>
      </c>
      <c r="C22" s="2">
        <f t="shared" si="0"/>
        <v>43.492627560000003</v>
      </c>
      <c r="D22" s="2">
        <f t="shared" si="4"/>
        <v>7.4266603536422471</v>
      </c>
      <c r="E22" s="2">
        <f t="shared" si="5"/>
        <v>50.91928791364225</v>
      </c>
      <c r="G22" s="2">
        <f>VLOOKUP($A22,'ESAI - Q3 - Low Case'!$A$56:$N$343,10)</f>
        <v>35.997346</v>
      </c>
      <c r="H22" s="2">
        <f t="shared" si="1"/>
        <v>37.077266380000005</v>
      </c>
      <c r="I22" s="2">
        <f t="shared" si="6"/>
        <v>3.5357467016268314</v>
      </c>
      <c r="J22" s="2">
        <f t="shared" si="7"/>
        <v>40.613013081626839</v>
      </c>
      <c r="L22" s="2">
        <f t="shared" si="8"/>
        <v>42.225852000000003</v>
      </c>
      <c r="M22" s="2">
        <f t="shared" si="2"/>
        <v>43.492627560000003</v>
      </c>
      <c r="N22" s="2"/>
      <c r="O22" s="2">
        <f t="shared" si="9"/>
        <v>43.492627560000003</v>
      </c>
      <c r="Q22" s="2">
        <f t="shared" si="10"/>
        <v>35.997346</v>
      </c>
      <c r="R22" s="2">
        <f t="shared" si="3"/>
        <v>37.077266380000005</v>
      </c>
      <c r="S22" s="2"/>
      <c r="T22" s="2">
        <f t="shared" si="11"/>
        <v>37.077266380000005</v>
      </c>
      <c r="V22" s="11"/>
      <c r="BD22" s="11" t="s">
        <v>5</v>
      </c>
    </row>
    <row r="23" spans="1:56" ht="15" customHeight="1" x14ac:dyDescent="0.2">
      <c r="A23" s="112">
        <v>43191</v>
      </c>
      <c r="B23" s="5">
        <f>VLOOKUP($A23,'ESAI - Q3 - Low Case'!$A$56:$N$343,9)</f>
        <v>38.735238000000003</v>
      </c>
      <c r="C23" s="2">
        <f t="shared" si="0"/>
        <v>39.897295140000004</v>
      </c>
      <c r="D23" s="2">
        <f t="shared" si="4"/>
        <v>7.4266603536422471</v>
      </c>
      <c r="E23" s="2">
        <f t="shared" si="5"/>
        <v>47.323955493642252</v>
      </c>
      <c r="G23" s="2">
        <f>VLOOKUP($A23,'ESAI - Q3 - Low Case'!$A$56:$N$343,10)</f>
        <v>32.032057000000002</v>
      </c>
      <c r="H23" s="2">
        <f t="shared" si="1"/>
        <v>32.993018710000001</v>
      </c>
      <c r="I23" s="2">
        <f t="shared" si="6"/>
        <v>3.5357467016268314</v>
      </c>
      <c r="J23" s="2">
        <f t="shared" si="7"/>
        <v>36.528765411626836</v>
      </c>
      <c r="L23" s="2">
        <f t="shared" si="8"/>
        <v>38.735238000000003</v>
      </c>
      <c r="M23" s="2">
        <f t="shared" si="2"/>
        <v>39.897295140000004</v>
      </c>
      <c r="N23" s="2"/>
      <c r="O23" s="2">
        <f t="shared" si="9"/>
        <v>39.897295140000004</v>
      </c>
      <c r="Q23" s="2">
        <f t="shared" si="10"/>
        <v>32.032057000000002</v>
      </c>
      <c r="R23" s="2">
        <f t="shared" si="3"/>
        <v>32.993018710000001</v>
      </c>
      <c r="S23" s="2"/>
      <c r="T23" s="2">
        <f t="shared" si="11"/>
        <v>32.993018710000001</v>
      </c>
      <c r="V23" s="11"/>
      <c r="BD23" s="11" t="s">
        <v>5</v>
      </c>
    </row>
    <row r="24" spans="1:56" ht="15" customHeight="1" x14ac:dyDescent="0.2">
      <c r="A24" s="112">
        <v>43221</v>
      </c>
      <c r="B24" s="5">
        <f>VLOOKUP($A24,'ESAI - Q3 - Low Case'!$A$56:$N$343,9)</f>
        <v>39.102201000000001</v>
      </c>
      <c r="C24" s="2">
        <f t="shared" si="0"/>
        <v>40.275267030000002</v>
      </c>
      <c r="D24" s="2">
        <f t="shared" si="4"/>
        <v>7.4266603536422471</v>
      </c>
      <c r="E24" s="2">
        <f t="shared" si="5"/>
        <v>47.70192738364225</v>
      </c>
      <c r="G24" s="2">
        <f>VLOOKUP($A24,'ESAI - Q3 - Low Case'!$A$56:$N$343,10)</f>
        <v>33.099521000000003</v>
      </c>
      <c r="H24" s="2">
        <f t="shared" si="1"/>
        <v>34.092506630000003</v>
      </c>
      <c r="I24" s="2">
        <f t="shared" si="6"/>
        <v>3.5357467016268314</v>
      </c>
      <c r="J24" s="2">
        <f t="shared" si="7"/>
        <v>37.628253331626837</v>
      </c>
      <c r="L24" s="2">
        <f t="shared" si="8"/>
        <v>39.102201000000001</v>
      </c>
      <c r="M24" s="2">
        <f t="shared" si="2"/>
        <v>40.275267030000002</v>
      </c>
      <c r="N24" s="2"/>
      <c r="O24" s="2">
        <f t="shared" si="9"/>
        <v>40.275267030000002</v>
      </c>
      <c r="Q24" s="2">
        <f t="shared" si="10"/>
        <v>33.099521000000003</v>
      </c>
      <c r="R24" s="2">
        <f t="shared" si="3"/>
        <v>34.092506630000003</v>
      </c>
      <c r="S24" s="2"/>
      <c r="T24" s="2">
        <f t="shared" si="11"/>
        <v>34.092506630000003</v>
      </c>
      <c r="V24" s="11"/>
      <c r="BD24" s="11" t="s">
        <v>5</v>
      </c>
    </row>
    <row r="25" spans="1:56" ht="15" customHeight="1" x14ac:dyDescent="0.2">
      <c r="A25" s="112">
        <v>43252</v>
      </c>
      <c r="B25" s="5">
        <f>VLOOKUP($A25,'ESAI - Q3 - Low Case'!$A$56:$N$343,9)</f>
        <v>45.993927999999997</v>
      </c>
      <c r="C25" s="2">
        <f t="shared" si="0"/>
        <v>47.373745839999998</v>
      </c>
      <c r="D25" s="2">
        <f t="shared" si="4"/>
        <v>7.4266603536422471</v>
      </c>
      <c r="E25" s="2">
        <f t="shared" si="5"/>
        <v>54.800406193642246</v>
      </c>
      <c r="G25" s="2">
        <f>VLOOKUP($A25,'ESAI - Q3 - Low Case'!$A$56:$N$343,10)</f>
        <v>33.385364000000003</v>
      </c>
      <c r="H25" s="2">
        <f t="shared" si="1"/>
        <v>34.386924920000006</v>
      </c>
      <c r="I25" s="2">
        <f t="shared" si="6"/>
        <v>3.5357467016268314</v>
      </c>
      <c r="J25" s="2">
        <f t="shared" si="7"/>
        <v>37.92267162162684</v>
      </c>
      <c r="L25" s="2">
        <f t="shared" si="8"/>
        <v>45.993927999999997</v>
      </c>
      <c r="M25" s="2">
        <f t="shared" si="2"/>
        <v>47.373745839999998</v>
      </c>
      <c r="N25" s="2"/>
      <c r="O25" s="2">
        <f t="shared" si="9"/>
        <v>47.373745839999998</v>
      </c>
      <c r="Q25" s="2">
        <f t="shared" si="10"/>
        <v>33.385364000000003</v>
      </c>
      <c r="R25" s="2">
        <f t="shared" si="3"/>
        <v>34.386924920000006</v>
      </c>
      <c r="S25" s="2"/>
      <c r="T25" s="2">
        <f t="shared" si="11"/>
        <v>34.386924920000006</v>
      </c>
      <c r="V25" s="11"/>
      <c r="BD25" s="11" t="s">
        <v>5</v>
      </c>
    </row>
    <row r="26" spans="1:56" ht="15" customHeight="1" x14ac:dyDescent="0.2">
      <c r="A26" s="112">
        <v>43282</v>
      </c>
      <c r="B26" s="5">
        <f>VLOOKUP($A26,'ESAI - Q3 - Low Case'!$A$56:$N$343,9)</f>
        <v>58.518011000000001</v>
      </c>
      <c r="C26" s="2">
        <f t="shared" si="0"/>
        <v>60.273551330000004</v>
      </c>
      <c r="D26" s="2">
        <f t="shared" si="4"/>
        <v>7.4266603536422471</v>
      </c>
      <c r="E26" s="2">
        <f t="shared" si="5"/>
        <v>67.700211683642252</v>
      </c>
      <c r="G26" s="2">
        <f>VLOOKUP($A26,'ESAI - Q3 - Low Case'!$A$56:$N$343,10)</f>
        <v>35.559260000000002</v>
      </c>
      <c r="H26" s="2">
        <f t="shared" si="1"/>
        <v>36.626037800000006</v>
      </c>
      <c r="I26" s="2">
        <f t="shared" si="6"/>
        <v>3.5357467016268314</v>
      </c>
      <c r="J26" s="2">
        <f t="shared" si="7"/>
        <v>40.16178450162684</v>
      </c>
      <c r="L26" s="2">
        <f t="shared" si="8"/>
        <v>58.518011000000001</v>
      </c>
      <c r="M26" s="2">
        <f t="shared" si="2"/>
        <v>60.273551330000004</v>
      </c>
      <c r="N26" s="2"/>
      <c r="O26" s="2">
        <f t="shared" si="9"/>
        <v>60.273551330000004</v>
      </c>
      <c r="Q26" s="2">
        <f t="shared" si="10"/>
        <v>35.559260000000002</v>
      </c>
      <c r="R26" s="2">
        <f t="shared" si="3"/>
        <v>36.626037800000006</v>
      </c>
      <c r="S26" s="2"/>
      <c r="T26" s="2">
        <f t="shared" si="11"/>
        <v>36.626037800000006</v>
      </c>
      <c r="V26" s="11"/>
      <c r="BD26" s="11" t="s">
        <v>5</v>
      </c>
    </row>
    <row r="27" spans="1:56" ht="15" customHeight="1" x14ac:dyDescent="0.2">
      <c r="A27" s="112">
        <v>43313</v>
      </c>
      <c r="B27" s="5">
        <f>VLOOKUP($A27,'ESAI - Q3 - Low Case'!$A$56:$N$343,9)</f>
        <v>48.262118999999998</v>
      </c>
      <c r="C27" s="2">
        <f t="shared" si="0"/>
        <v>49.709982570000001</v>
      </c>
      <c r="D27" s="2">
        <f t="shared" si="4"/>
        <v>7.4266603536422471</v>
      </c>
      <c r="E27" s="2">
        <f t="shared" si="5"/>
        <v>57.136642923642249</v>
      </c>
      <c r="G27" s="2">
        <f>VLOOKUP($A27,'ESAI - Q3 - Low Case'!$A$56:$N$343,10)</f>
        <v>35.196674999999999</v>
      </c>
      <c r="H27" s="2">
        <f t="shared" si="1"/>
        <v>36.25257525</v>
      </c>
      <c r="I27" s="2">
        <f t="shared" si="6"/>
        <v>3.5357467016268314</v>
      </c>
      <c r="J27" s="2">
        <f t="shared" si="7"/>
        <v>39.788321951626834</v>
      </c>
      <c r="L27" s="2">
        <f t="shared" si="8"/>
        <v>48.262118999999998</v>
      </c>
      <c r="M27" s="2">
        <f t="shared" si="2"/>
        <v>49.709982570000001</v>
      </c>
      <c r="N27" s="2"/>
      <c r="O27" s="2">
        <f t="shared" si="9"/>
        <v>49.709982570000001</v>
      </c>
      <c r="Q27" s="2">
        <f t="shared" si="10"/>
        <v>35.196674999999999</v>
      </c>
      <c r="R27" s="2">
        <f t="shared" si="3"/>
        <v>36.25257525</v>
      </c>
      <c r="S27" s="2"/>
      <c r="T27" s="2">
        <f t="shared" si="11"/>
        <v>36.25257525</v>
      </c>
      <c r="V27" s="11"/>
      <c r="BD27" s="11" t="s">
        <v>5</v>
      </c>
    </row>
    <row r="28" spans="1:56" ht="15" customHeight="1" x14ac:dyDescent="0.2">
      <c r="A28" s="112">
        <v>43344</v>
      </c>
      <c r="B28" s="5">
        <f>VLOOKUP($A28,'ESAI - Q3 - Low Case'!$A$56:$N$343,9)</f>
        <v>39.556624999999997</v>
      </c>
      <c r="C28" s="2">
        <f t="shared" si="0"/>
        <v>40.743323749999995</v>
      </c>
      <c r="D28" s="2">
        <f t="shared" si="4"/>
        <v>7.4266603536422471</v>
      </c>
      <c r="E28" s="2">
        <f t="shared" si="5"/>
        <v>48.169984103642243</v>
      </c>
      <c r="G28" s="2">
        <f>VLOOKUP($A28,'ESAI - Q3 - Low Case'!$A$56:$N$343,10)</f>
        <v>33.700074999999998</v>
      </c>
      <c r="H28" s="2">
        <f t="shared" si="1"/>
        <v>34.711077250000002</v>
      </c>
      <c r="I28" s="2">
        <f t="shared" si="6"/>
        <v>3.5357467016268314</v>
      </c>
      <c r="J28" s="2">
        <f t="shared" si="7"/>
        <v>38.246823951626837</v>
      </c>
      <c r="L28" s="2">
        <f t="shared" si="8"/>
        <v>39.556624999999997</v>
      </c>
      <c r="M28" s="2">
        <f t="shared" si="2"/>
        <v>40.743323749999995</v>
      </c>
      <c r="N28" s="2"/>
      <c r="O28" s="2">
        <f t="shared" si="9"/>
        <v>40.743323749999995</v>
      </c>
      <c r="Q28" s="2">
        <f t="shared" si="10"/>
        <v>33.700074999999998</v>
      </c>
      <c r="R28" s="2">
        <f t="shared" si="3"/>
        <v>34.711077250000002</v>
      </c>
      <c r="S28" s="2"/>
      <c r="T28" s="2">
        <f t="shared" si="11"/>
        <v>34.711077250000002</v>
      </c>
      <c r="V28" s="11"/>
      <c r="BD28" s="11" t="s">
        <v>5</v>
      </c>
    </row>
    <row r="29" spans="1:56" ht="15" customHeight="1" x14ac:dyDescent="0.2">
      <c r="A29" s="112">
        <v>43374</v>
      </c>
      <c r="B29" s="5">
        <f>VLOOKUP($A29,'ESAI - Q3 - Low Case'!$A$56:$N$343,9)</f>
        <v>37.677227999999999</v>
      </c>
      <c r="C29" s="2">
        <f t="shared" si="0"/>
        <v>38.807544839999998</v>
      </c>
      <c r="D29" s="2">
        <f t="shared" si="4"/>
        <v>7.4266603536422471</v>
      </c>
      <c r="E29" s="2">
        <f t="shared" si="5"/>
        <v>46.234205193642246</v>
      </c>
      <c r="G29" s="2">
        <f>VLOOKUP($A29,'ESAI - Q3 - Low Case'!$A$56:$N$343,10)</f>
        <v>31.923802999999999</v>
      </c>
      <c r="H29" s="2">
        <f t="shared" si="1"/>
        <v>32.881517090000003</v>
      </c>
      <c r="I29" s="2">
        <f t="shared" si="6"/>
        <v>3.5357467016268314</v>
      </c>
      <c r="J29" s="2">
        <f t="shared" si="7"/>
        <v>36.417263791626837</v>
      </c>
      <c r="L29" s="2">
        <f t="shared" si="8"/>
        <v>37.677227999999999</v>
      </c>
      <c r="M29" s="2">
        <f t="shared" si="2"/>
        <v>38.807544839999998</v>
      </c>
      <c r="N29" s="2"/>
      <c r="O29" s="2">
        <f t="shared" si="9"/>
        <v>38.807544839999998</v>
      </c>
      <c r="Q29" s="2">
        <f t="shared" si="10"/>
        <v>31.923802999999999</v>
      </c>
      <c r="R29" s="2">
        <f t="shared" si="3"/>
        <v>32.881517090000003</v>
      </c>
      <c r="S29" s="2"/>
      <c r="T29" s="2">
        <f t="shared" si="11"/>
        <v>32.881517090000003</v>
      </c>
      <c r="V29" s="11"/>
      <c r="BD29" s="11" t="s">
        <v>5</v>
      </c>
    </row>
    <row r="30" spans="1:56" ht="15" customHeight="1" x14ac:dyDescent="0.2">
      <c r="A30" s="112">
        <v>43405</v>
      </c>
      <c r="B30" s="5">
        <f>VLOOKUP($A30,'ESAI - Q3 - Low Case'!$A$56:$N$343,9)</f>
        <v>40.545113000000001</v>
      </c>
      <c r="C30" s="2">
        <f t="shared" si="0"/>
        <v>41.761466390000002</v>
      </c>
      <c r="D30" s="2">
        <f t="shared" si="4"/>
        <v>7.4266603536422471</v>
      </c>
      <c r="E30" s="2">
        <f t="shared" si="5"/>
        <v>49.18812674364225</v>
      </c>
      <c r="G30" s="2">
        <f>VLOOKUP($A30,'ESAI - Q3 - Low Case'!$A$56:$N$343,10)</f>
        <v>34.861167999999999</v>
      </c>
      <c r="H30" s="2">
        <f t="shared" si="1"/>
        <v>35.907003039999999</v>
      </c>
      <c r="I30" s="2">
        <f t="shared" si="6"/>
        <v>3.5357467016268314</v>
      </c>
      <c r="J30" s="2">
        <f t="shared" si="7"/>
        <v>39.442749741626834</v>
      </c>
      <c r="L30" s="2">
        <f t="shared" si="8"/>
        <v>40.545113000000001</v>
      </c>
      <c r="M30" s="2">
        <f t="shared" si="2"/>
        <v>41.761466390000002</v>
      </c>
      <c r="N30" s="2"/>
      <c r="O30" s="2">
        <f t="shared" si="9"/>
        <v>41.761466390000002</v>
      </c>
      <c r="Q30" s="2">
        <f t="shared" si="10"/>
        <v>34.861167999999999</v>
      </c>
      <c r="R30" s="2">
        <f t="shared" si="3"/>
        <v>35.907003039999999</v>
      </c>
      <c r="S30" s="2"/>
      <c r="T30" s="2">
        <f t="shared" si="11"/>
        <v>35.907003039999999</v>
      </c>
      <c r="V30" s="11"/>
      <c r="BD30" s="11" t="s">
        <v>5</v>
      </c>
    </row>
    <row r="31" spans="1:56" ht="15" customHeight="1" x14ac:dyDescent="0.2">
      <c r="A31" s="112">
        <v>43435</v>
      </c>
      <c r="B31" s="5">
        <f>VLOOKUP($A31,'ESAI - Q3 - Low Case'!$A$56:$N$343,9)</f>
        <v>60.448065</v>
      </c>
      <c r="C31" s="2">
        <f t="shared" si="0"/>
        <v>62.261506950000005</v>
      </c>
      <c r="D31" s="2">
        <f t="shared" si="4"/>
        <v>7.4266603536422471</v>
      </c>
      <c r="E31" s="2">
        <f t="shared" si="5"/>
        <v>69.688167303642246</v>
      </c>
      <c r="G31" s="2">
        <f>VLOOKUP($A31,'ESAI - Q3 - Low Case'!$A$56:$N$343,10)</f>
        <v>45.869337999999999</v>
      </c>
      <c r="H31" s="2">
        <f t="shared" si="1"/>
        <v>47.245418139999998</v>
      </c>
      <c r="I31" s="2">
        <f t="shared" si="6"/>
        <v>3.5357467016268314</v>
      </c>
      <c r="J31" s="2">
        <f t="shared" si="7"/>
        <v>50.781164841626833</v>
      </c>
      <c r="L31" s="2">
        <f t="shared" si="8"/>
        <v>60.448065</v>
      </c>
      <c r="M31" s="2">
        <f t="shared" si="2"/>
        <v>62.261506950000005</v>
      </c>
      <c r="N31" s="2"/>
      <c r="O31" s="2">
        <f t="shared" si="9"/>
        <v>62.261506950000005</v>
      </c>
      <c r="Q31" s="2">
        <f t="shared" si="10"/>
        <v>45.869337999999999</v>
      </c>
      <c r="R31" s="2">
        <f t="shared" si="3"/>
        <v>47.245418139999998</v>
      </c>
      <c r="S31" s="2"/>
      <c r="T31" s="2">
        <f t="shared" si="11"/>
        <v>47.245418139999998</v>
      </c>
      <c r="V31" s="11"/>
      <c r="BD31" s="11" t="s">
        <v>5</v>
      </c>
    </row>
    <row r="32" spans="1:56" ht="15" customHeight="1" x14ac:dyDescent="0.2">
      <c r="A32" s="112">
        <v>43466</v>
      </c>
      <c r="B32" s="5">
        <f>VLOOKUP($A32,'ESAI - Q3 - Low Case'!$A$56:$N$343,9)</f>
        <v>86.746765999999994</v>
      </c>
      <c r="C32" s="2">
        <f t="shared" si="0"/>
        <v>89.349168980000002</v>
      </c>
      <c r="D32" s="2">
        <f t="shared" si="4"/>
        <v>7.5009269571786676</v>
      </c>
      <c r="E32" s="2">
        <f t="shared" si="5"/>
        <v>96.850095937178665</v>
      </c>
      <c r="G32" s="2">
        <f>VLOOKUP($A32,'ESAI - Q3 - Low Case'!$A$56:$N$343,10)</f>
        <v>58.406807999999998</v>
      </c>
      <c r="H32" s="2">
        <f t="shared" si="1"/>
        <v>60.159012240000003</v>
      </c>
      <c r="I32" s="2">
        <f t="shared" si="6"/>
        <v>3.5711041686430987</v>
      </c>
      <c r="J32" s="2">
        <f t="shared" si="7"/>
        <v>63.730116408643099</v>
      </c>
      <c r="L32" s="2">
        <f t="shared" si="8"/>
        <v>86.746765999999994</v>
      </c>
      <c r="M32" s="2">
        <f t="shared" si="2"/>
        <v>89.349168980000002</v>
      </c>
      <c r="N32" s="2"/>
      <c r="O32" s="2">
        <f t="shared" si="9"/>
        <v>89.349168980000002</v>
      </c>
      <c r="Q32" s="2">
        <f t="shared" si="10"/>
        <v>58.406807999999998</v>
      </c>
      <c r="R32" s="2">
        <f t="shared" si="3"/>
        <v>60.159012240000003</v>
      </c>
      <c r="S32" s="2"/>
      <c r="T32" s="2">
        <f t="shared" si="11"/>
        <v>60.159012240000003</v>
      </c>
      <c r="V32" s="11"/>
      <c r="BD32" s="11" t="s">
        <v>5</v>
      </c>
    </row>
    <row r="33" spans="1:56" ht="15" customHeight="1" x14ac:dyDescent="0.2">
      <c r="A33" s="112">
        <v>43497</v>
      </c>
      <c r="B33" s="5">
        <f>VLOOKUP($A33,'ESAI - Q3 - Low Case'!$A$56:$N$343,9)</f>
        <v>62.427655999999999</v>
      </c>
      <c r="C33" s="2">
        <f t="shared" si="0"/>
        <v>64.300485679999994</v>
      </c>
      <c r="D33" s="2">
        <f t="shared" si="4"/>
        <v>7.5009269571786676</v>
      </c>
      <c r="E33" s="2">
        <f t="shared" si="5"/>
        <v>71.801412637178657</v>
      </c>
      <c r="G33" s="2">
        <f>VLOOKUP($A33,'ESAI - Q3 - Low Case'!$A$56:$N$343,10)</f>
        <v>52.640425999999998</v>
      </c>
      <c r="H33" s="2">
        <f t="shared" si="1"/>
        <v>54.219638779999997</v>
      </c>
      <c r="I33" s="2">
        <f t="shared" si="6"/>
        <v>3.5711041686430987</v>
      </c>
      <c r="J33" s="2">
        <f t="shared" si="7"/>
        <v>57.790742948643093</v>
      </c>
      <c r="L33" s="2">
        <f t="shared" si="8"/>
        <v>62.427655999999999</v>
      </c>
      <c r="M33" s="2">
        <f t="shared" si="2"/>
        <v>64.300485679999994</v>
      </c>
      <c r="N33" s="2"/>
      <c r="O33" s="2">
        <f t="shared" si="9"/>
        <v>64.300485679999994</v>
      </c>
      <c r="Q33" s="2">
        <f t="shared" si="10"/>
        <v>52.640425999999998</v>
      </c>
      <c r="R33" s="2">
        <f t="shared" si="3"/>
        <v>54.219638779999997</v>
      </c>
      <c r="S33" s="2"/>
      <c r="T33" s="2">
        <f t="shared" si="11"/>
        <v>54.219638779999997</v>
      </c>
      <c r="V33" s="11"/>
      <c r="BD33" s="11" t="s">
        <v>5</v>
      </c>
    </row>
    <row r="34" spans="1:56" ht="15" customHeight="1" x14ac:dyDescent="0.2">
      <c r="A34" s="112">
        <v>43525</v>
      </c>
      <c r="B34" s="5">
        <f>VLOOKUP($A34,'ESAI - Q3 - Low Case'!$A$56:$N$343,9)</f>
        <v>43.508600999999999</v>
      </c>
      <c r="C34" s="2">
        <f t="shared" si="0"/>
        <v>44.813859030000003</v>
      </c>
      <c r="D34" s="2">
        <f t="shared" si="4"/>
        <v>7.5009269571786676</v>
      </c>
      <c r="E34" s="2">
        <f t="shared" si="5"/>
        <v>52.314785987178674</v>
      </c>
      <c r="G34" s="2">
        <f>VLOOKUP($A34,'ESAI - Q3 - Low Case'!$A$56:$N$343,10)</f>
        <v>36.863750000000003</v>
      </c>
      <c r="H34" s="2">
        <f t="shared" si="1"/>
        <v>37.969662500000005</v>
      </c>
      <c r="I34" s="2">
        <f t="shared" si="6"/>
        <v>3.5711041686430987</v>
      </c>
      <c r="J34" s="2">
        <f t="shared" si="7"/>
        <v>41.540766668643101</v>
      </c>
      <c r="L34" s="2">
        <f t="shared" si="8"/>
        <v>43.508600999999999</v>
      </c>
      <c r="M34" s="2">
        <f t="shared" si="2"/>
        <v>44.813859030000003</v>
      </c>
      <c r="N34" s="2"/>
      <c r="O34" s="2">
        <f t="shared" si="9"/>
        <v>44.813859030000003</v>
      </c>
      <c r="Q34" s="2">
        <f t="shared" si="10"/>
        <v>36.863750000000003</v>
      </c>
      <c r="R34" s="2">
        <f t="shared" si="3"/>
        <v>37.969662500000005</v>
      </c>
      <c r="S34" s="2"/>
      <c r="T34" s="2">
        <f t="shared" si="11"/>
        <v>37.969662500000005</v>
      </c>
      <c r="V34" s="11"/>
      <c r="BD34" s="11" t="s">
        <v>5</v>
      </c>
    </row>
    <row r="35" spans="1:56" ht="15" customHeight="1" x14ac:dyDescent="0.2">
      <c r="A35" s="112">
        <v>43556</v>
      </c>
      <c r="B35" s="5">
        <f>VLOOKUP($A35,'ESAI - Q3 - Low Case'!$A$56:$N$343,9)</f>
        <v>40.216788999999999</v>
      </c>
      <c r="C35" s="2">
        <f t="shared" si="0"/>
        <v>41.423292670000002</v>
      </c>
      <c r="D35" s="2">
        <f t="shared" si="4"/>
        <v>7.5009269571786676</v>
      </c>
      <c r="E35" s="2">
        <f t="shared" si="5"/>
        <v>48.924219627178672</v>
      </c>
      <c r="G35" s="2">
        <f>VLOOKUP($A35,'ESAI - Q3 - Low Case'!$A$56:$N$343,10)</f>
        <v>32.920298000000003</v>
      </c>
      <c r="H35" s="2">
        <f t="shared" si="1"/>
        <v>33.907906940000004</v>
      </c>
      <c r="I35" s="2">
        <f t="shared" si="6"/>
        <v>3.5711041686430987</v>
      </c>
      <c r="J35" s="2">
        <f t="shared" si="7"/>
        <v>37.4790111086431</v>
      </c>
      <c r="L35" s="2">
        <f t="shared" si="8"/>
        <v>40.216788999999999</v>
      </c>
      <c r="M35" s="2">
        <f t="shared" si="2"/>
        <v>41.423292670000002</v>
      </c>
      <c r="N35" s="2"/>
      <c r="O35" s="2">
        <f t="shared" si="9"/>
        <v>41.423292670000002</v>
      </c>
      <c r="Q35" s="2">
        <f t="shared" si="10"/>
        <v>32.920298000000003</v>
      </c>
      <c r="R35" s="2">
        <f t="shared" si="3"/>
        <v>33.907906940000004</v>
      </c>
      <c r="S35" s="2"/>
      <c r="T35" s="2">
        <f t="shared" si="11"/>
        <v>33.907906940000004</v>
      </c>
      <c r="V35" s="11"/>
      <c r="BD35" s="11" t="s">
        <v>5</v>
      </c>
    </row>
    <row r="36" spans="1:56" ht="15" customHeight="1" x14ac:dyDescent="0.2">
      <c r="A36" s="112">
        <v>43586</v>
      </c>
      <c r="B36" s="5">
        <f>VLOOKUP($A36,'ESAI - Q3 - Low Case'!$A$56:$N$343,9)</f>
        <v>40.922798</v>
      </c>
      <c r="C36" s="2">
        <f t="shared" si="0"/>
        <v>42.150481939999999</v>
      </c>
      <c r="D36" s="2">
        <f t="shared" si="4"/>
        <v>7.5009269571786676</v>
      </c>
      <c r="E36" s="2">
        <f t="shared" si="5"/>
        <v>49.651408897178669</v>
      </c>
      <c r="G36" s="2">
        <f>VLOOKUP($A36,'ESAI - Q3 - Low Case'!$A$56:$N$343,10)</f>
        <v>34.086382</v>
      </c>
      <c r="H36" s="2">
        <f t="shared" si="1"/>
        <v>35.108973460000001</v>
      </c>
      <c r="I36" s="2">
        <f t="shared" si="6"/>
        <v>3.5711041686430987</v>
      </c>
      <c r="J36" s="2">
        <f t="shared" si="7"/>
        <v>38.680077628643097</v>
      </c>
      <c r="L36" s="2">
        <f t="shared" si="8"/>
        <v>40.922798</v>
      </c>
      <c r="M36" s="2">
        <f t="shared" si="2"/>
        <v>42.150481939999999</v>
      </c>
      <c r="N36" s="2"/>
      <c r="O36" s="2">
        <f t="shared" si="9"/>
        <v>42.150481939999999</v>
      </c>
      <c r="Q36" s="2">
        <f t="shared" si="10"/>
        <v>34.086382</v>
      </c>
      <c r="R36" s="2">
        <f t="shared" si="3"/>
        <v>35.108973460000001</v>
      </c>
      <c r="S36" s="2"/>
      <c r="T36" s="2">
        <f t="shared" si="11"/>
        <v>35.108973460000001</v>
      </c>
      <c r="V36" s="11"/>
      <c r="BD36" s="11" t="s">
        <v>5</v>
      </c>
    </row>
    <row r="37" spans="1:56" ht="15" customHeight="1" x14ac:dyDescent="0.2">
      <c r="A37" s="112">
        <v>43617</v>
      </c>
      <c r="B37" s="5">
        <f>VLOOKUP($A37,'ESAI - Q3 - Low Case'!$A$56:$N$343,9)</f>
        <v>47.809936999999998</v>
      </c>
      <c r="C37" s="2">
        <f t="shared" si="0"/>
        <v>49.244235109999998</v>
      </c>
      <c r="D37" s="2">
        <f t="shared" si="4"/>
        <v>7.5009269571786676</v>
      </c>
      <c r="E37" s="2">
        <f t="shared" si="5"/>
        <v>56.745162067178669</v>
      </c>
      <c r="G37" s="2">
        <f>VLOOKUP($A37,'ESAI - Q3 - Low Case'!$A$56:$N$343,10)</f>
        <v>34.487274999999997</v>
      </c>
      <c r="H37" s="2">
        <f t="shared" si="1"/>
        <v>35.521893249999998</v>
      </c>
      <c r="I37" s="2">
        <f t="shared" si="6"/>
        <v>3.5711041686430987</v>
      </c>
      <c r="J37" s="2">
        <f t="shared" si="7"/>
        <v>39.092997418643094</v>
      </c>
      <c r="L37" s="2">
        <f t="shared" si="8"/>
        <v>47.809936999999998</v>
      </c>
      <c r="M37" s="2">
        <f t="shared" si="2"/>
        <v>49.244235109999998</v>
      </c>
      <c r="N37" s="2"/>
      <c r="O37" s="2">
        <f t="shared" si="9"/>
        <v>49.244235109999998</v>
      </c>
      <c r="Q37" s="2">
        <f t="shared" si="10"/>
        <v>34.487274999999997</v>
      </c>
      <c r="R37" s="2">
        <f t="shared" si="3"/>
        <v>35.521893249999998</v>
      </c>
      <c r="S37" s="2"/>
      <c r="T37" s="2">
        <f t="shared" si="11"/>
        <v>35.521893249999998</v>
      </c>
      <c r="V37" s="11"/>
      <c r="BD37" s="11" t="s">
        <v>5</v>
      </c>
    </row>
    <row r="38" spans="1:56" ht="15" customHeight="1" x14ac:dyDescent="0.2">
      <c r="A38" s="112">
        <v>43647</v>
      </c>
      <c r="B38" s="5">
        <f>VLOOKUP($A38,'ESAI - Q3 - Low Case'!$A$56:$N$343,9)</f>
        <v>61.330190000000002</v>
      </c>
      <c r="C38" s="2">
        <f t="shared" si="0"/>
        <v>63.170095700000005</v>
      </c>
      <c r="D38" s="2">
        <f t="shared" si="4"/>
        <v>7.5009269571786676</v>
      </c>
      <c r="E38" s="2">
        <f t="shared" si="5"/>
        <v>70.671022657178668</v>
      </c>
      <c r="G38" s="2">
        <f>VLOOKUP($A38,'ESAI - Q3 - Low Case'!$A$56:$N$343,10)</f>
        <v>36.675212000000002</v>
      </c>
      <c r="H38" s="2">
        <f t="shared" si="1"/>
        <v>37.775468360000005</v>
      </c>
      <c r="I38" s="2">
        <f t="shared" si="6"/>
        <v>3.5711041686430987</v>
      </c>
      <c r="J38" s="2">
        <f t="shared" si="7"/>
        <v>41.346572528643101</v>
      </c>
      <c r="L38" s="2">
        <f t="shared" si="8"/>
        <v>61.330190000000002</v>
      </c>
      <c r="M38" s="2">
        <f t="shared" si="2"/>
        <v>63.170095700000005</v>
      </c>
      <c r="N38" s="2"/>
      <c r="O38" s="2">
        <f t="shared" si="9"/>
        <v>63.170095700000005</v>
      </c>
      <c r="Q38" s="2">
        <f t="shared" si="10"/>
        <v>36.675212000000002</v>
      </c>
      <c r="R38" s="2">
        <f t="shared" si="3"/>
        <v>37.775468360000005</v>
      </c>
      <c r="S38" s="2"/>
      <c r="T38" s="2">
        <f t="shared" si="11"/>
        <v>37.775468360000005</v>
      </c>
      <c r="V38" s="11"/>
      <c r="BD38" s="11" t="s">
        <v>5</v>
      </c>
    </row>
    <row r="39" spans="1:56" ht="15" customHeight="1" x14ac:dyDescent="0.2">
      <c r="A39" s="112">
        <v>43678</v>
      </c>
      <c r="B39" s="5">
        <f>VLOOKUP($A39,'ESAI - Q3 - Low Case'!$A$56:$N$343,9)</f>
        <v>49.167301000000002</v>
      </c>
      <c r="C39" s="2">
        <f t="shared" si="0"/>
        <v>50.64232003</v>
      </c>
      <c r="D39" s="2">
        <f t="shared" si="4"/>
        <v>7.5009269571786676</v>
      </c>
      <c r="E39" s="2">
        <f t="shared" si="5"/>
        <v>58.143246987178671</v>
      </c>
      <c r="G39" s="2">
        <f>VLOOKUP($A39,'ESAI - Q3 - Low Case'!$A$56:$N$343,10)</f>
        <v>36.281427999999998</v>
      </c>
      <c r="H39" s="2">
        <f t="shared" si="1"/>
        <v>37.369870839999997</v>
      </c>
      <c r="I39" s="2">
        <f t="shared" si="6"/>
        <v>3.5711041686430987</v>
      </c>
      <c r="J39" s="2">
        <f t="shared" si="7"/>
        <v>40.940975008643093</v>
      </c>
      <c r="L39" s="2">
        <f t="shared" si="8"/>
        <v>49.167301000000002</v>
      </c>
      <c r="M39" s="2">
        <f t="shared" si="2"/>
        <v>50.64232003</v>
      </c>
      <c r="N39" s="2"/>
      <c r="O39" s="2">
        <f t="shared" si="9"/>
        <v>50.64232003</v>
      </c>
      <c r="Q39" s="2">
        <f t="shared" si="10"/>
        <v>36.281427999999998</v>
      </c>
      <c r="R39" s="2">
        <f t="shared" si="3"/>
        <v>37.369870839999997</v>
      </c>
      <c r="S39" s="2"/>
      <c r="T39" s="2">
        <f t="shared" si="11"/>
        <v>37.369870839999997</v>
      </c>
      <c r="V39" s="11"/>
      <c r="BD39" s="11" t="s">
        <v>5</v>
      </c>
    </row>
    <row r="40" spans="1:56" ht="15" customHeight="1" x14ac:dyDescent="0.2">
      <c r="A40" s="112">
        <v>43709</v>
      </c>
      <c r="B40" s="5">
        <f>VLOOKUP($A40,'ESAI - Q3 - Low Case'!$A$56:$N$343,9)</f>
        <v>40.593362999999997</v>
      </c>
      <c r="C40" s="2">
        <f t="shared" si="0"/>
        <v>41.811163889999996</v>
      </c>
      <c r="D40" s="2">
        <f t="shared" si="4"/>
        <v>7.5009269571786676</v>
      </c>
      <c r="E40" s="2">
        <f t="shared" si="5"/>
        <v>49.312090847178666</v>
      </c>
      <c r="G40" s="2">
        <f>VLOOKUP($A40,'ESAI - Q3 - Low Case'!$A$56:$N$343,10)</f>
        <v>34.520780999999999</v>
      </c>
      <c r="H40" s="2">
        <f t="shared" si="1"/>
        <v>35.556404430000001</v>
      </c>
      <c r="I40" s="2">
        <f t="shared" si="6"/>
        <v>3.5711041686430987</v>
      </c>
      <c r="J40" s="2">
        <f t="shared" si="7"/>
        <v>39.127508598643097</v>
      </c>
      <c r="L40" s="2">
        <f t="shared" si="8"/>
        <v>40.593362999999997</v>
      </c>
      <c r="M40" s="2">
        <f t="shared" si="2"/>
        <v>41.811163889999996</v>
      </c>
      <c r="N40" s="2"/>
      <c r="O40" s="2">
        <f t="shared" si="9"/>
        <v>41.811163889999996</v>
      </c>
      <c r="Q40" s="2">
        <f t="shared" si="10"/>
        <v>34.520780999999999</v>
      </c>
      <c r="R40" s="2">
        <f t="shared" si="3"/>
        <v>35.556404430000001</v>
      </c>
      <c r="S40" s="2"/>
      <c r="T40" s="2">
        <f t="shared" si="11"/>
        <v>35.556404430000001</v>
      </c>
      <c r="V40" s="11"/>
      <c r="BD40" s="11" t="s">
        <v>5</v>
      </c>
    </row>
    <row r="41" spans="1:56" ht="15" customHeight="1" x14ac:dyDescent="0.2">
      <c r="A41" s="112">
        <v>43739</v>
      </c>
      <c r="B41" s="5">
        <f>VLOOKUP($A41,'ESAI - Q3 - Low Case'!$A$56:$N$343,9)</f>
        <v>38.677771</v>
      </c>
      <c r="C41" s="2">
        <f t="shared" si="0"/>
        <v>39.838104129999998</v>
      </c>
      <c r="D41" s="2">
        <f t="shared" si="4"/>
        <v>7.5009269571786676</v>
      </c>
      <c r="E41" s="2">
        <f t="shared" si="5"/>
        <v>47.339031087178668</v>
      </c>
      <c r="G41" s="2">
        <f>VLOOKUP($A41,'ESAI - Q3 - Low Case'!$A$56:$N$343,10)</f>
        <v>32.891621999999998</v>
      </c>
      <c r="H41" s="2">
        <f t="shared" si="1"/>
        <v>33.878370660000002</v>
      </c>
      <c r="I41" s="2">
        <f t="shared" si="6"/>
        <v>3.5711041686430987</v>
      </c>
      <c r="J41" s="2">
        <f t="shared" si="7"/>
        <v>37.449474828643098</v>
      </c>
      <c r="L41" s="2">
        <f t="shared" si="8"/>
        <v>38.677771</v>
      </c>
      <c r="M41" s="2">
        <f t="shared" si="2"/>
        <v>39.838104129999998</v>
      </c>
      <c r="N41" s="2"/>
      <c r="O41" s="2">
        <f t="shared" si="9"/>
        <v>39.838104129999998</v>
      </c>
      <c r="Q41" s="2">
        <f t="shared" si="10"/>
        <v>32.891621999999998</v>
      </c>
      <c r="R41" s="2">
        <f t="shared" si="3"/>
        <v>33.878370660000002</v>
      </c>
      <c r="S41" s="2"/>
      <c r="T41" s="2">
        <f t="shared" si="11"/>
        <v>33.878370660000002</v>
      </c>
      <c r="V41" s="11"/>
      <c r="BD41" s="11" t="s">
        <v>5</v>
      </c>
    </row>
    <row r="42" spans="1:56" ht="15" customHeight="1" x14ac:dyDescent="0.2">
      <c r="A42" s="112">
        <v>43770</v>
      </c>
      <c r="B42" s="5">
        <f>VLOOKUP($A42,'ESAI - Q3 - Low Case'!$A$56:$N$343,9)</f>
        <v>41.995446000000001</v>
      </c>
      <c r="C42" s="2">
        <f t="shared" si="0"/>
        <v>43.25530938</v>
      </c>
      <c r="D42" s="2">
        <f t="shared" si="4"/>
        <v>7.5009269571786676</v>
      </c>
      <c r="E42" s="2">
        <f t="shared" si="5"/>
        <v>50.75623633717867</v>
      </c>
      <c r="G42" s="2">
        <f>VLOOKUP($A42,'ESAI - Q3 - Low Case'!$A$56:$N$343,10)</f>
        <v>36.053905999999998</v>
      </c>
      <c r="H42" s="2">
        <f t="shared" si="1"/>
        <v>37.13552318</v>
      </c>
      <c r="I42" s="2">
        <f t="shared" si="6"/>
        <v>3.5711041686430987</v>
      </c>
      <c r="J42" s="2">
        <f t="shared" si="7"/>
        <v>40.706627348643096</v>
      </c>
      <c r="L42" s="2">
        <f t="shared" si="8"/>
        <v>41.995446000000001</v>
      </c>
      <c r="M42" s="2">
        <f t="shared" si="2"/>
        <v>43.25530938</v>
      </c>
      <c r="N42" s="2"/>
      <c r="O42" s="2">
        <f t="shared" si="9"/>
        <v>43.25530938</v>
      </c>
      <c r="Q42" s="2">
        <f t="shared" si="10"/>
        <v>36.053905999999998</v>
      </c>
      <c r="R42" s="2">
        <f t="shared" si="3"/>
        <v>37.13552318</v>
      </c>
      <c r="S42" s="2"/>
      <c r="T42" s="2">
        <f t="shared" si="11"/>
        <v>37.13552318</v>
      </c>
      <c r="V42" s="11"/>
      <c r="BD42" s="11" t="s">
        <v>5</v>
      </c>
    </row>
    <row r="43" spans="1:56" ht="15" customHeight="1" x14ac:dyDescent="0.2">
      <c r="A43" s="112">
        <v>43800</v>
      </c>
      <c r="B43" s="5">
        <f>VLOOKUP($A43,'ESAI - Q3 - Low Case'!$A$56:$N$343,9)</f>
        <v>62.408777999999998</v>
      </c>
      <c r="C43" s="2">
        <f t="shared" si="0"/>
        <v>64.281041340000002</v>
      </c>
      <c r="D43" s="2">
        <f t="shared" si="4"/>
        <v>7.5009269571786676</v>
      </c>
      <c r="E43" s="2">
        <f t="shared" si="5"/>
        <v>71.781968297178665</v>
      </c>
      <c r="G43" s="2">
        <f>VLOOKUP($A43,'ESAI - Q3 - Low Case'!$A$56:$N$343,10)</f>
        <v>47.175229000000002</v>
      </c>
      <c r="H43" s="2">
        <f t="shared" si="1"/>
        <v>48.590485870000002</v>
      </c>
      <c r="I43" s="2">
        <f t="shared" si="6"/>
        <v>3.5711041686430987</v>
      </c>
      <c r="J43" s="2">
        <f t="shared" si="7"/>
        <v>52.161590038643098</v>
      </c>
      <c r="L43" s="2">
        <f t="shared" si="8"/>
        <v>62.408777999999998</v>
      </c>
      <c r="M43" s="2">
        <f t="shared" si="2"/>
        <v>64.281041340000002</v>
      </c>
      <c r="N43" s="2"/>
      <c r="O43" s="2">
        <f t="shared" si="9"/>
        <v>64.281041340000002</v>
      </c>
      <c r="Q43" s="2">
        <f t="shared" si="10"/>
        <v>47.175229000000002</v>
      </c>
      <c r="R43" s="2">
        <f t="shared" si="3"/>
        <v>48.590485870000002</v>
      </c>
      <c r="S43" s="2"/>
      <c r="T43" s="2">
        <f t="shared" si="11"/>
        <v>48.590485870000002</v>
      </c>
      <c r="V43" s="11"/>
      <c r="BD43" s="11" t="s">
        <v>5</v>
      </c>
    </row>
    <row r="44" spans="1:56" ht="15" customHeight="1" x14ac:dyDescent="0.2">
      <c r="A44" s="112">
        <v>43831</v>
      </c>
      <c r="B44" s="5">
        <f>VLOOKUP($A44,'ESAI - Q3 - Low Case'!$A$56:$N$343,9)</f>
        <v>90.179047999999995</v>
      </c>
      <c r="C44" s="2">
        <f t="shared" si="0"/>
        <v>92.884419440000002</v>
      </c>
      <c r="D44" s="2">
        <f t="shared" si="4"/>
        <v>7.5759362267504562</v>
      </c>
      <c r="E44" s="2">
        <f t="shared" si="5"/>
        <v>100.46035566675046</v>
      </c>
      <c r="G44" s="2">
        <f>VLOOKUP($A44,'ESAI - Q3 - Low Case'!$A$56:$N$343,10)</f>
        <v>60.469254999999997</v>
      </c>
      <c r="H44" s="2">
        <f t="shared" si="1"/>
        <v>62.283332649999998</v>
      </c>
      <c r="I44" s="2">
        <f t="shared" si="6"/>
        <v>3.6068152103295308</v>
      </c>
      <c r="J44" s="2">
        <f t="shared" si="7"/>
        <v>65.890147860329535</v>
      </c>
      <c r="L44" s="2">
        <f t="shared" si="8"/>
        <v>90.179047999999995</v>
      </c>
      <c r="M44" s="2">
        <f t="shared" si="2"/>
        <v>92.884419440000002</v>
      </c>
      <c r="N44" s="2"/>
      <c r="O44" s="2">
        <f t="shared" si="9"/>
        <v>92.884419440000002</v>
      </c>
      <c r="Q44" s="2">
        <f t="shared" si="10"/>
        <v>60.469254999999997</v>
      </c>
      <c r="R44" s="2">
        <f t="shared" si="3"/>
        <v>62.283332649999998</v>
      </c>
      <c r="S44" s="2"/>
      <c r="T44" s="2">
        <f t="shared" si="11"/>
        <v>62.283332649999998</v>
      </c>
      <c r="V44" s="11"/>
      <c r="BD44" s="11" t="s">
        <v>5</v>
      </c>
    </row>
    <row r="45" spans="1:56" ht="15" customHeight="1" x14ac:dyDescent="0.2">
      <c r="A45" s="112">
        <v>43862</v>
      </c>
      <c r="B45" s="5">
        <f>VLOOKUP($A45,'ESAI - Q3 - Low Case'!$A$56:$N$343,9)</f>
        <v>64.613937000000007</v>
      </c>
      <c r="C45" s="2">
        <f t="shared" si="0"/>
        <v>66.552355110000008</v>
      </c>
      <c r="D45" s="2">
        <f t="shared" si="4"/>
        <v>7.5759362267504562</v>
      </c>
      <c r="E45" s="2">
        <f t="shared" si="5"/>
        <v>74.128291336750465</v>
      </c>
      <c r="G45" s="2">
        <f>VLOOKUP($A45,'ESAI - Q3 - Low Case'!$A$56:$N$343,10)</f>
        <v>54.580558000000003</v>
      </c>
      <c r="H45" s="2">
        <f t="shared" si="1"/>
        <v>56.217974740000002</v>
      </c>
      <c r="I45" s="2">
        <f t="shared" si="6"/>
        <v>3.6068152103295308</v>
      </c>
      <c r="J45" s="2">
        <f t="shared" si="7"/>
        <v>59.824789950329532</v>
      </c>
      <c r="L45" s="2">
        <f t="shared" si="8"/>
        <v>64.613937000000007</v>
      </c>
      <c r="M45" s="2">
        <f t="shared" si="2"/>
        <v>66.552355110000008</v>
      </c>
      <c r="N45" s="2"/>
      <c r="O45" s="2">
        <f t="shared" si="9"/>
        <v>66.552355110000008</v>
      </c>
      <c r="Q45" s="2">
        <f t="shared" si="10"/>
        <v>54.580558000000003</v>
      </c>
      <c r="R45" s="2">
        <f t="shared" si="3"/>
        <v>56.217974740000002</v>
      </c>
      <c r="S45" s="2"/>
      <c r="T45" s="2">
        <f t="shared" si="11"/>
        <v>56.217974740000002</v>
      </c>
      <c r="V45" s="11"/>
      <c r="BD45" s="11" t="s">
        <v>5</v>
      </c>
    </row>
    <row r="46" spans="1:56" ht="15" customHeight="1" x14ac:dyDescent="0.2">
      <c r="A46" s="112">
        <v>43891</v>
      </c>
      <c r="B46" s="5">
        <f>VLOOKUP($A46,'ESAI - Q3 - Low Case'!$A$56:$N$343,9)</f>
        <v>45.692585000000001</v>
      </c>
      <c r="C46" s="2">
        <f t="shared" si="0"/>
        <v>47.063362550000001</v>
      </c>
      <c r="D46" s="2">
        <f t="shared" si="4"/>
        <v>7.5759362267504562</v>
      </c>
      <c r="E46" s="2">
        <f t="shared" si="5"/>
        <v>54.639298776750458</v>
      </c>
      <c r="G46" s="2">
        <f>VLOOKUP($A46,'ESAI - Q3 - Low Case'!$A$56:$N$343,10)</f>
        <v>38.556224</v>
      </c>
      <c r="H46" s="2">
        <f t="shared" si="1"/>
        <v>39.712910720000004</v>
      </c>
      <c r="I46" s="2">
        <f t="shared" si="6"/>
        <v>3.6068152103295308</v>
      </c>
      <c r="J46" s="2">
        <f t="shared" si="7"/>
        <v>43.319725930329533</v>
      </c>
      <c r="L46" s="2">
        <f t="shared" si="8"/>
        <v>45.692585000000001</v>
      </c>
      <c r="M46" s="2">
        <f t="shared" si="2"/>
        <v>47.063362550000001</v>
      </c>
      <c r="N46" s="2"/>
      <c r="O46" s="2">
        <f t="shared" si="9"/>
        <v>47.063362550000001</v>
      </c>
      <c r="Q46" s="2">
        <f t="shared" si="10"/>
        <v>38.556224</v>
      </c>
      <c r="R46" s="2">
        <f t="shared" si="3"/>
        <v>39.712910720000004</v>
      </c>
      <c r="S46" s="2"/>
      <c r="T46" s="2">
        <f t="shared" si="11"/>
        <v>39.712910720000004</v>
      </c>
      <c r="V46" s="11"/>
      <c r="BD46" s="11" t="s">
        <v>5</v>
      </c>
    </row>
    <row r="47" spans="1:56" ht="15" customHeight="1" x14ac:dyDescent="0.2">
      <c r="A47" s="112">
        <v>43922</v>
      </c>
      <c r="B47" s="5">
        <f>VLOOKUP($A47,'ESAI - Q3 - Low Case'!$A$56:$N$343,9)</f>
        <v>41.969886000000002</v>
      </c>
      <c r="C47" s="2">
        <f t="shared" si="0"/>
        <v>43.22898258</v>
      </c>
      <c r="D47" s="2">
        <f t="shared" si="4"/>
        <v>7.5759362267504562</v>
      </c>
      <c r="E47" s="2">
        <f t="shared" si="5"/>
        <v>50.804918806750457</v>
      </c>
      <c r="G47" s="2">
        <f>VLOOKUP($A47,'ESAI - Q3 - Low Case'!$A$56:$N$343,10)</f>
        <v>34.549183999999997</v>
      </c>
      <c r="H47" s="2">
        <f t="shared" si="1"/>
        <v>35.58565952</v>
      </c>
      <c r="I47" s="2">
        <f t="shared" si="6"/>
        <v>3.6068152103295308</v>
      </c>
      <c r="J47" s="2">
        <f t="shared" si="7"/>
        <v>39.192474730329529</v>
      </c>
      <c r="L47" s="2">
        <f t="shared" si="8"/>
        <v>41.969886000000002</v>
      </c>
      <c r="M47" s="2">
        <f t="shared" si="2"/>
        <v>43.22898258</v>
      </c>
      <c r="N47" s="2"/>
      <c r="O47" s="2">
        <f t="shared" si="9"/>
        <v>43.22898258</v>
      </c>
      <c r="Q47" s="2">
        <f t="shared" si="10"/>
        <v>34.549183999999997</v>
      </c>
      <c r="R47" s="2">
        <f t="shared" si="3"/>
        <v>35.58565952</v>
      </c>
      <c r="S47" s="2"/>
      <c r="T47" s="2">
        <f t="shared" si="11"/>
        <v>35.58565952</v>
      </c>
      <c r="V47" s="11"/>
      <c r="BD47" s="11" t="s">
        <v>5</v>
      </c>
    </row>
    <row r="48" spans="1:56" ht="15" customHeight="1" x14ac:dyDescent="0.2">
      <c r="A48" s="112">
        <v>43952</v>
      </c>
      <c r="B48" s="5">
        <f>VLOOKUP($A48,'ESAI - Q3 - Low Case'!$A$56:$N$343,9)</f>
        <v>43.383571000000003</v>
      </c>
      <c r="C48" s="2">
        <f t="shared" si="0"/>
        <v>44.685078130000008</v>
      </c>
      <c r="D48" s="2">
        <f t="shared" si="4"/>
        <v>7.5759362267504562</v>
      </c>
      <c r="E48" s="2">
        <f t="shared" si="5"/>
        <v>52.261014356750465</v>
      </c>
      <c r="G48" s="2">
        <f>VLOOKUP($A48,'ESAI - Q3 - Low Case'!$A$56:$N$343,10)</f>
        <v>35.964165999999999</v>
      </c>
      <c r="H48" s="2">
        <f t="shared" si="1"/>
        <v>37.043090980000002</v>
      </c>
      <c r="I48" s="2">
        <f t="shared" si="6"/>
        <v>3.6068152103295308</v>
      </c>
      <c r="J48" s="2">
        <f t="shared" si="7"/>
        <v>40.649906190329531</v>
      </c>
      <c r="L48" s="2">
        <f t="shared" si="8"/>
        <v>43.383571000000003</v>
      </c>
      <c r="M48" s="2">
        <f t="shared" si="2"/>
        <v>44.685078130000008</v>
      </c>
      <c r="N48" s="2"/>
      <c r="O48" s="2">
        <f t="shared" si="9"/>
        <v>44.685078130000008</v>
      </c>
      <c r="Q48" s="2">
        <f t="shared" si="10"/>
        <v>35.964165999999999</v>
      </c>
      <c r="R48" s="2">
        <f t="shared" si="3"/>
        <v>37.043090980000002</v>
      </c>
      <c r="S48" s="2"/>
      <c r="T48" s="2">
        <f t="shared" si="11"/>
        <v>37.043090980000002</v>
      </c>
      <c r="V48" s="11"/>
      <c r="BD48" s="11" t="s">
        <v>5</v>
      </c>
    </row>
    <row r="49" spans="1:22" ht="15" customHeight="1" x14ac:dyDescent="0.2">
      <c r="A49" s="112">
        <v>43983</v>
      </c>
      <c r="B49" s="5">
        <f>VLOOKUP($A49,'ESAI - Q3 - Low Case'!$A$56:$N$343,9)</f>
        <v>51.877215</v>
      </c>
      <c r="C49" s="2">
        <f t="shared" si="0"/>
        <v>53.433531450000004</v>
      </c>
      <c r="D49" s="2">
        <f t="shared" si="4"/>
        <v>7.5759362267504562</v>
      </c>
      <c r="E49" s="2">
        <f t="shared" si="5"/>
        <v>61.009467676750461</v>
      </c>
      <c r="G49" s="2">
        <f>VLOOKUP($A49,'ESAI - Q3 - Low Case'!$A$56:$N$343,10)</f>
        <v>36.580705999999999</v>
      </c>
      <c r="H49" s="2">
        <f t="shared" si="1"/>
        <v>37.678127179999997</v>
      </c>
      <c r="I49" s="2">
        <f t="shared" si="6"/>
        <v>3.6068152103295308</v>
      </c>
      <c r="J49" s="2">
        <f t="shared" si="7"/>
        <v>41.284942390329526</v>
      </c>
      <c r="L49" s="2">
        <f t="shared" si="8"/>
        <v>51.877215</v>
      </c>
      <c r="M49" s="2">
        <f t="shared" si="2"/>
        <v>53.433531450000004</v>
      </c>
      <c r="N49" s="2"/>
      <c r="O49" s="2">
        <f t="shared" si="9"/>
        <v>53.433531450000004</v>
      </c>
      <c r="Q49" s="2">
        <f t="shared" si="10"/>
        <v>36.580705999999999</v>
      </c>
      <c r="R49" s="2">
        <f t="shared" si="3"/>
        <v>37.678127179999997</v>
      </c>
      <c r="S49" s="2"/>
      <c r="T49" s="2">
        <f t="shared" si="11"/>
        <v>37.678127179999997</v>
      </c>
      <c r="V49" s="11"/>
    </row>
    <row r="50" spans="1:22" ht="15" customHeight="1" x14ac:dyDescent="0.2">
      <c r="A50" s="112">
        <v>44013</v>
      </c>
      <c r="B50" s="5">
        <f>VLOOKUP($A50,'ESAI - Q3 - Low Case'!$A$56:$N$343,9)</f>
        <v>63.318776999999997</v>
      </c>
      <c r="C50" s="2">
        <f t="shared" si="0"/>
        <v>65.218340310000002</v>
      </c>
      <c r="D50" s="2">
        <f t="shared" si="4"/>
        <v>7.5759362267504562</v>
      </c>
      <c r="E50" s="2">
        <f t="shared" si="5"/>
        <v>72.794276536750459</v>
      </c>
      <c r="G50" s="2">
        <f>VLOOKUP($A50,'ESAI - Q3 - Low Case'!$A$56:$N$343,10)</f>
        <v>38.441276000000002</v>
      </c>
      <c r="H50" s="2">
        <f t="shared" si="1"/>
        <v>39.594514280000006</v>
      </c>
      <c r="I50" s="2">
        <f t="shared" si="6"/>
        <v>3.6068152103295308</v>
      </c>
      <c r="J50" s="2">
        <f t="shared" si="7"/>
        <v>43.201329490329535</v>
      </c>
      <c r="L50" s="2">
        <f t="shared" si="8"/>
        <v>63.318776999999997</v>
      </c>
      <c r="M50" s="2">
        <f t="shared" si="2"/>
        <v>65.218340310000002</v>
      </c>
      <c r="N50" s="2"/>
      <c r="O50" s="2">
        <f t="shared" si="9"/>
        <v>65.218340310000002</v>
      </c>
      <c r="Q50" s="2">
        <f t="shared" si="10"/>
        <v>38.441276000000002</v>
      </c>
      <c r="R50" s="2">
        <f t="shared" si="3"/>
        <v>39.594514280000006</v>
      </c>
      <c r="S50" s="2"/>
      <c r="T50" s="2">
        <f t="shared" si="11"/>
        <v>39.594514280000006</v>
      </c>
      <c r="V50" s="11"/>
    </row>
    <row r="51" spans="1:22" ht="15" customHeight="1" x14ac:dyDescent="0.2">
      <c r="A51" s="112">
        <v>44044</v>
      </c>
      <c r="B51" s="5">
        <f>VLOOKUP($A51,'ESAI - Q3 - Low Case'!$A$56:$N$343,9)</f>
        <v>50.714851000000003</v>
      </c>
      <c r="C51" s="2">
        <f t="shared" si="0"/>
        <v>52.236296530000004</v>
      </c>
      <c r="D51" s="2">
        <f t="shared" si="4"/>
        <v>7.5759362267504562</v>
      </c>
      <c r="E51" s="2">
        <f t="shared" si="5"/>
        <v>59.812232756750461</v>
      </c>
      <c r="G51" s="2">
        <f>VLOOKUP($A51,'ESAI - Q3 - Low Case'!$A$56:$N$343,10)</f>
        <v>37.914093000000001</v>
      </c>
      <c r="H51" s="2">
        <f t="shared" si="1"/>
        <v>39.051515790000003</v>
      </c>
      <c r="I51" s="2">
        <f t="shared" si="6"/>
        <v>3.6068152103295308</v>
      </c>
      <c r="J51" s="2">
        <f t="shared" si="7"/>
        <v>42.658331000329532</v>
      </c>
      <c r="L51" s="2">
        <f t="shared" si="8"/>
        <v>50.714851000000003</v>
      </c>
      <c r="M51" s="2">
        <f t="shared" si="2"/>
        <v>52.236296530000004</v>
      </c>
      <c r="N51" s="2"/>
      <c r="O51" s="2">
        <f t="shared" si="9"/>
        <v>52.236296530000004</v>
      </c>
      <c r="Q51" s="2">
        <f t="shared" si="10"/>
        <v>37.914093000000001</v>
      </c>
      <c r="R51" s="2">
        <f t="shared" si="3"/>
        <v>39.051515790000003</v>
      </c>
      <c r="S51" s="2"/>
      <c r="T51" s="2">
        <f t="shared" si="11"/>
        <v>39.051515790000003</v>
      </c>
      <c r="V51" s="11"/>
    </row>
    <row r="52" spans="1:22" ht="15" customHeight="1" x14ac:dyDescent="0.2">
      <c r="A52" s="112">
        <v>44075</v>
      </c>
      <c r="B52" s="5">
        <f>VLOOKUP($A52,'ESAI - Q3 - Low Case'!$A$56:$N$343,9)</f>
        <v>42.172386000000003</v>
      </c>
      <c r="C52" s="2">
        <f t="shared" si="0"/>
        <v>43.437557580000004</v>
      </c>
      <c r="D52" s="2">
        <f t="shared" si="4"/>
        <v>7.5759362267504562</v>
      </c>
      <c r="E52" s="2">
        <f t="shared" si="5"/>
        <v>51.013493806750461</v>
      </c>
      <c r="G52" s="2">
        <f>VLOOKUP($A52,'ESAI - Q3 - Low Case'!$A$56:$N$343,10)</f>
        <v>36.121847000000002</v>
      </c>
      <c r="H52" s="2">
        <f t="shared" si="1"/>
        <v>37.205502410000001</v>
      </c>
      <c r="I52" s="2">
        <f t="shared" si="6"/>
        <v>3.6068152103295308</v>
      </c>
      <c r="J52" s="2">
        <f t="shared" si="7"/>
        <v>40.81231762032953</v>
      </c>
      <c r="L52" s="2">
        <f t="shared" si="8"/>
        <v>42.172386000000003</v>
      </c>
      <c r="M52" s="2">
        <f t="shared" si="2"/>
        <v>43.437557580000004</v>
      </c>
      <c r="N52" s="2"/>
      <c r="O52" s="2">
        <f t="shared" si="9"/>
        <v>43.437557580000004</v>
      </c>
      <c r="Q52" s="2">
        <f t="shared" si="10"/>
        <v>36.121847000000002</v>
      </c>
      <c r="R52" s="2">
        <f t="shared" si="3"/>
        <v>37.205502410000001</v>
      </c>
      <c r="S52" s="2"/>
      <c r="T52" s="2">
        <f t="shared" si="11"/>
        <v>37.205502410000001</v>
      </c>
      <c r="V52" s="11"/>
    </row>
    <row r="53" spans="1:22" ht="15" customHeight="1" x14ac:dyDescent="0.2">
      <c r="A53" s="112">
        <v>44105</v>
      </c>
      <c r="B53" s="5">
        <f>VLOOKUP($A53,'ESAI - Q3 - Low Case'!$A$56:$N$343,9)</f>
        <v>40.215795</v>
      </c>
      <c r="C53" s="2">
        <f t="shared" si="0"/>
        <v>41.422268850000002</v>
      </c>
      <c r="D53" s="2">
        <f t="shared" si="4"/>
        <v>7.5759362267504562</v>
      </c>
      <c r="E53" s="2">
        <f t="shared" si="5"/>
        <v>48.998205076750459</v>
      </c>
      <c r="G53" s="2">
        <f>VLOOKUP($A53,'ESAI - Q3 - Low Case'!$A$56:$N$343,10)</f>
        <v>34.495305999999999</v>
      </c>
      <c r="H53" s="2">
        <f t="shared" si="1"/>
        <v>35.530165179999997</v>
      </c>
      <c r="I53" s="2">
        <f t="shared" si="6"/>
        <v>3.6068152103295308</v>
      </c>
      <c r="J53" s="2">
        <f t="shared" si="7"/>
        <v>39.136980390329526</v>
      </c>
      <c r="L53" s="2">
        <f t="shared" si="8"/>
        <v>40.215795</v>
      </c>
      <c r="M53" s="2">
        <f t="shared" si="2"/>
        <v>41.422268850000002</v>
      </c>
      <c r="N53" s="2"/>
      <c r="O53" s="2">
        <f t="shared" si="9"/>
        <v>41.422268850000002</v>
      </c>
      <c r="Q53" s="2">
        <f t="shared" si="10"/>
        <v>34.495305999999999</v>
      </c>
      <c r="R53" s="2">
        <f t="shared" si="3"/>
        <v>35.530165179999997</v>
      </c>
      <c r="S53" s="2"/>
      <c r="T53" s="2">
        <f t="shared" si="11"/>
        <v>35.530165179999997</v>
      </c>
      <c r="V53" s="11"/>
    </row>
    <row r="54" spans="1:22" ht="15" customHeight="1" x14ac:dyDescent="0.2">
      <c r="A54" s="112">
        <v>44136</v>
      </c>
      <c r="B54" s="5">
        <f>VLOOKUP($A54,'ESAI - Q3 - Low Case'!$A$56:$N$343,9)</f>
        <v>44.869196000000002</v>
      </c>
      <c r="C54" s="2">
        <f t="shared" si="0"/>
        <v>46.215271880000003</v>
      </c>
      <c r="D54" s="2">
        <f t="shared" si="4"/>
        <v>7.5759362267504562</v>
      </c>
      <c r="E54" s="2">
        <f t="shared" si="5"/>
        <v>53.79120810675046</v>
      </c>
      <c r="G54" s="2">
        <f>VLOOKUP($A54,'ESAI - Q3 - Low Case'!$A$56:$N$343,10)</f>
        <v>37.783281000000002</v>
      </c>
      <c r="H54" s="2">
        <f t="shared" si="1"/>
        <v>38.916779430000005</v>
      </c>
      <c r="I54" s="2">
        <f t="shared" si="6"/>
        <v>3.6068152103295308</v>
      </c>
      <c r="J54" s="2">
        <f t="shared" si="7"/>
        <v>42.523594640329534</v>
      </c>
      <c r="L54" s="2">
        <f t="shared" si="8"/>
        <v>44.869196000000002</v>
      </c>
      <c r="M54" s="2">
        <f t="shared" si="2"/>
        <v>46.215271880000003</v>
      </c>
      <c r="N54" s="2"/>
      <c r="O54" s="2">
        <f t="shared" si="9"/>
        <v>46.215271880000003</v>
      </c>
      <c r="Q54" s="2">
        <f t="shared" si="10"/>
        <v>37.783281000000002</v>
      </c>
      <c r="R54" s="2">
        <f t="shared" si="3"/>
        <v>38.916779430000005</v>
      </c>
      <c r="S54" s="2"/>
      <c r="T54" s="2">
        <f t="shared" si="11"/>
        <v>38.916779430000005</v>
      </c>
      <c r="V54" s="11"/>
    </row>
    <row r="55" spans="1:22" ht="15" customHeight="1" x14ac:dyDescent="0.2">
      <c r="A55" s="112">
        <v>44166</v>
      </c>
      <c r="B55" s="5">
        <f>VLOOKUP($A55,'ESAI - Q3 - Low Case'!$A$56:$N$343,9)</f>
        <v>65.399700999999993</v>
      </c>
      <c r="C55" s="2">
        <f t="shared" si="0"/>
        <v>67.36169203</v>
      </c>
      <c r="D55" s="2">
        <f t="shared" si="4"/>
        <v>7.5759362267504562</v>
      </c>
      <c r="E55" s="2">
        <f t="shared" si="5"/>
        <v>74.937628256750457</v>
      </c>
      <c r="F55" s="132"/>
      <c r="G55" s="2">
        <f>VLOOKUP($A55,'ESAI - Q3 - Low Case'!$A$56:$N$343,10)</f>
        <v>48.951196000000003</v>
      </c>
      <c r="H55" s="2">
        <f t="shared" si="1"/>
        <v>50.419731880000008</v>
      </c>
      <c r="I55" s="2">
        <f t="shared" si="6"/>
        <v>3.6068152103295308</v>
      </c>
      <c r="J55" s="2">
        <f t="shared" si="7"/>
        <v>54.026547090329537</v>
      </c>
      <c r="K55" s="132"/>
      <c r="L55" s="2">
        <f t="shared" si="8"/>
        <v>65.399700999999993</v>
      </c>
      <c r="M55" s="2">
        <f t="shared" si="2"/>
        <v>67.36169203</v>
      </c>
      <c r="N55" s="2"/>
      <c r="O55" s="2">
        <f t="shared" si="9"/>
        <v>67.36169203</v>
      </c>
      <c r="P55" s="132"/>
      <c r="Q55" s="2">
        <f t="shared" si="10"/>
        <v>48.951196000000003</v>
      </c>
      <c r="R55" s="2">
        <f t="shared" si="3"/>
        <v>50.419731880000008</v>
      </c>
      <c r="S55" s="2"/>
      <c r="T55" s="2">
        <f t="shared" si="11"/>
        <v>50.419731880000008</v>
      </c>
      <c r="V55" s="11"/>
    </row>
    <row r="56" spans="1:22" ht="15" customHeight="1" x14ac:dyDescent="0.2">
      <c r="A56" s="112">
        <v>44197</v>
      </c>
      <c r="B56" s="5">
        <f>VLOOKUP($A56,'ESAI - Q3 - Low Case'!$A$56:$N$343,9)</f>
        <v>92.268451999999996</v>
      </c>
      <c r="C56" s="2">
        <f t="shared" si="0"/>
        <v>95.036505559999995</v>
      </c>
      <c r="D56" s="2">
        <f t="shared" si="4"/>
        <v>7.6516955890179617</v>
      </c>
      <c r="E56" s="2">
        <f t="shared" si="5"/>
        <v>102.68820114901796</v>
      </c>
      <c r="G56" s="2">
        <f>VLOOKUP($A56,'ESAI - Q3 - Low Case'!$A$56:$N$343,10)</f>
        <v>61.875489999999999</v>
      </c>
      <c r="H56" s="2">
        <f t="shared" si="1"/>
        <v>63.731754700000003</v>
      </c>
      <c r="I56" s="2">
        <f t="shared" si="6"/>
        <v>3.6428833624328263</v>
      </c>
      <c r="J56" s="2">
        <f t="shared" si="7"/>
        <v>67.374638062432837</v>
      </c>
      <c r="L56" s="2">
        <f t="shared" si="8"/>
        <v>92.268451999999996</v>
      </c>
      <c r="M56" s="2">
        <f t="shared" si="2"/>
        <v>95.036505559999995</v>
      </c>
      <c r="N56" s="2"/>
      <c r="O56" s="2">
        <f t="shared" si="9"/>
        <v>95.036505559999995</v>
      </c>
      <c r="Q56" s="2">
        <f t="shared" si="10"/>
        <v>61.875489999999999</v>
      </c>
      <c r="R56" s="2">
        <f t="shared" si="3"/>
        <v>63.731754700000003</v>
      </c>
      <c r="S56" s="2"/>
      <c r="T56" s="2">
        <f t="shared" si="11"/>
        <v>63.731754700000003</v>
      </c>
      <c r="V56" s="11"/>
    </row>
    <row r="57" spans="1:22" ht="15" customHeight="1" x14ac:dyDescent="0.2">
      <c r="A57" s="112">
        <v>44228</v>
      </c>
      <c r="B57" s="5">
        <f>VLOOKUP($A57,'ESAI - Q3 - Low Case'!$A$56:$N$343,9)</f>
        <v>66.679843000000005</v>
      </c>
      <c r="C57" s="2">
        <f t="shared" si="0"/>
        <v>68.680238290000005</v>
      </c>
      <c r="D57" s="2">
        <f t="shared" si="4"/>
        <v>7.6516955890179617</v>
      </c>
      <c r="E57" s="2">
        <f t="shared" si="5"/>
        <v>76.331933879017967</v>
      </c>
      <c r="G57" s="2">
        <f>VLOOKUP($A57,'ESAI - Q3 - Low Case'!$A$56:$N$343,10)</f>
        <v>55.565142000000002</v>
      </c>
      <c r="H57" s="2">
        <f t="shared" si="1"/>
        <v>57.232096260000006</v>
      </c>
      <c r="I57" s="2">
        <f t="shared" si="6"/>
        <v>3.6428833624328263</v>
      </c>
      <c r="J57" s="2">
        <f t="shared" si="7"/>
        <v>60.874979622432832</v>
      </c>
      <c r="L57" s="2">
        <f t="shared" si="8"/>
        <v>66.679843000000005</v>
      </c>
      <c r="M57" s="2">
        <f t="shared" si="2"/>
        <v>68.680238290000005</v>
      </c>
      <c r="N57" s="2"/>
      <c r="O57" s="2">
        <f t="shared" si="9"/>
        <v>68.680238290000005</v>
      </c>
      <c r="Q57" s="2">
        <f t="shared" si="10"/>
        <v>55.565142000000002</v>
      </c>
      <c r="R57" s="2">
        <f t="shared" si="3"/>
        <v>57.232096260000006</v>
      </c>
      <c r="S57" s="2"/>
      <c r="T57" s="2">
        <f t="shared" si="11"/>
        <v>57.232096260000006</v>
      </c>
      <c r="V57" s="11"/>
    </row>
    <row r="58" spans="1:22" ht="15" customHeight="1" x14ac:dyDescent="0.2">
      <c r="A58" s="112">
        <v>44256</v>
      </c>
      <c r="B58" s="5">
        <f>VLOOKUP($A58,'ESAI - Q3 - Low Case'!$A$56:$N$343,9)</f>
        <v>47.083423000000003</v>
      </c>
      <c r="C58" s="2">
        <f t="shared" si="0"/>
        <v>48.495925690000007</v>
      </c>
      <c r="D58" s="2">
        <f t="shared" si="4"/>
        <v>7.6516955890179617</v>
      </c>
      <c r="E58" s="2">
        <f t="shared" si="5"/>
        <v>56.147621279017969</v>
      </c>
      <c r="G58" s="2">
        <f>VLOOKUP($A58,'ESAI - Q3 - Low Case'!$A$56:$N$343,10)</f>
        <v>39.517074000000001</v>
      </c>
      <c r="H58" s="2">
        <f t="shared" si="1"/>
        <v>40.702586220000001</v>
      </c>
      <c r="I58" s="2">
        <f t="shared" si="6"/>
        <v>3.6428833624328263</v>
      </c>
      <c r="J58" s="2">
        <f t="shared" si="7"/>
        <v>44.345469582432827</v>
      </c>
      <c r="L58" s="2">
        <f t="shared" si="8"/>
        <v>47.083423000000003</v>
      </c>
      <c r="M58" s="2">
        <f t="shared" si="2"/>
        <v>48.495925690000007</v>
      </c>
      <c r="N58" s="2"/>
      <c r="O58" s="2">
        <f t="shared" si="9"/>
        <v>48.495925690000007</v>
      </c>
      <c r="Q58" s="2">
        <f t="shared" si="10"/>
        <v>39.517074000000001</v>
      </c>
      <c r="R58" s="2">
        <f t="shared" si="3"/>
        <v>40.702586220000001</v>
      </c>
      <c r="S58" s="2"/>
      <c r="T58" s="2">
        <f t="shared" si="11"/>
        <v>40.702586220000001</v>
      </c>
      <c r="V58" s="11"/>
    </row>
    <row r="59" spans="1:22" ht="15" customHeight="1" x14ac:dyDescent="0.2">
      <c r="A59" s="112">
        <v>44287</v>
      </c>
      <c r="B59" s="5">
        <f>VLOOKUP($A59,'ESAI - Q3 - Low Case'!$A$56:$N$343,9)</f>
        <v>43.437556000000001</v>
      </c>
      <c r="C59" s="2">
        <f t="shared" si="0"/>
        <v>44.740682679999999</v>
      </c>
      <c r="D59" s="2">
        <f t="shared" si="4"/>
        <v>7.6516955890179617</v>
      </c>
      <c r="E59" s="2">
        <f t="shared" si="5"/>
        <v>52.392378269017961</v>
      </c>
      <c r="G59" s="2">
        <f>VLOOKUP($A59,'ESAI - Q3 - Low Case'!$A$56:$N$343,10)</f>
        <v>35.456330999999999</v>
      </c>
      <c r="H59" s="2">
        <f t="shared" si="1"/>
        <v>36.520020930000001</v>
      </c>
      <c r="I59" s="2">
        <f t="shared" si="6"/>
        <v>3.6428833624328263</v>
      </c>
      <c r="J59" s="2">
        <f t="shared" si="7"/>
        <v>40.162904292432827</v>
      </c>
      <c r="L59" s="2">
        <f t="shared" si="8"/>
        <v>43.437556000000001</v>
      </c>
      <c r="M59" s="2">
        <f t="shared" si="2"/>
        <v>44.740682679999999</v>
      </c>
      <c r="N59" s="2"/>
      <c r="O59" s="2">
        <f t="shared" si="9"/>
        <v>44.740682679999999</v>
      </c>
      <c r="Q59" s="2">
        <f t="shared" si="10"/>
        <v>35.456330999999999</v>
      </c>
      <c r="R59" s="2">
        <f t="shared" si="3"/>
        <v>36.520020930000001</v>
      </c>
      <c r="S59" s="2"/>
      <c r="T59" s="2">
        <f t="shared" si="11"/>
        <v>36.520020930000001</v>
      </c>
      <c r="V59" s="11"/>
    </row>
    <row r="60" spans="1:22" ht="15" customHeight="1" x14ac:dyDescent="0.2">
      <c r="A60" s="112">
        <v>44317</v>
      </c>
      <c r="B60" s="5">
        <f>VLOOKUP($A60,'ESAI - Q3 - Low Case'!$A$56:$N$343,9)</f>
        <v>46.056488000000002</v>
      </c>
      <c r="C60" s="2">
        <f t="shared" si="0"/>
        <v>47.438182640000001</v>
      </c>
      <c r="D60" s="2">
        <f t="shared" si="4"/>
        <v>7.6516955890179617</v>
      </c>
      <c r="E60" s="2">
        <f t="shared" si="5"/>
        <v>55.089878229017962</v>
      </c>
      <c r="G60" s="2">
        <f>VLOOKUP($A60,'ESAI - Q3 - Low Case'!$A$56:$N$343,10)</f>
        <v>36.989313000000003</v>
      </c>
      <c r="H60" s="2">
        <f t="shared" si="1"/>
        <v>38.098992390000006</v>
      </c>
      <c r="I60" s="2">
        <f t="shared" si="6"/>
        <v>3.6428833624328263</v>
      </c>
      <c r="J60" s="2">
        <f t="shared" si="7"/>
        <v>41.741875752432833</v>
      </c>
      <c r="L60" s="2">
        <f t="shared" si="8"/>
        <v>46.056488000000002</v>
      </c>
      <c r="M60" s="2">
        <f t="shared" si="2"/>
        <v>47.438182640000001</v>
      </c>
      <c r="N60" s="2"/>
      <c r="O60" s="2">
        <f t="shared" si="9"/>
        <v>47.438182640000001</v>
      </c>
      <c r="Q60" s="2">
        <f t="shared" si="10"/>
        <v>36.989313000000003</v>
      </c>
      <c r="R60" s="2">
        <f t="shared" si="3"/>
        <v>38.098992390000006</v>
      </c>
      <c r="S60" s="2"/>
      <c r="T60" s="2">
        <f t="shared" si="11"/>
        <v>38.098992390000006</v>
      </c>
      <c r="V60" s="11"/>
    </row>
    <row r="61" spans="1:22" ht="15" customHeight="1" x14ac:dyDescent="0.2">
      <c r="A61" s="112">
        <v>44348</v>
      </c>
      <c r="B61" s="5">
        <f>VLOOKUP($A61,'ESAI - Q3 - Low Case'!$A$56:$N$343,9)</f>
        <v>53.106845999999997</v>
      </c>
      <c r="C61" s="2">
        <f t="shared" si="0"/>
        <v>54.700051379999998</v>
      </c>
      <c r="D61" s="2">
        <f t="shared" si="4"/>
        <v>7.6516955890179617</v>
      </c>
      <c r="E61" s="2">
        <f t="shared" si="5"/>
        <v>62.35174696901796</v>
      </c>
      <c r="G61" s="2">
        <f>VLOOKUP($A61,'ESAI - Q3 - Low Case'!$A$56:$N$343,10)</f>
        <v>37.760244</v>
      </c>
      <c r="H61" s="2">
        <f t="shared" si="1"/>
        <v>38.893051319999998</v>
      </c>
      <c r="I61" s="2">
        <f t="shared" si="6"/>
        <v>3.6428833624328263</v>
      </c>
      <c r="J61" s="2">
        <f t="shared" si="7"/>
        <v>42.535934682432824</v>
      </c>
      <c r="L61" s="2">
        <f t="shared" si="8"/>
        <v>53.106845999999997</v>
      </c>
      <c r="M61" s="2">
        <f t="shared" si="2"/>
        <v>54.700051379999998</v>
      </c>
      <c r="N61" s="2"/>
      <c r="O61" s="2">
        <f t="shared" si="9"/>
        <v>54.700051379999998</v>
      </c>
      <c r="Q61" s="2">
        <f t="shared" si="10"/>
        <v>37.760244</v>
      </c>
      <c r="R61" s="2">
        <f t="shared" si="3"/>
        <v>38.893051319999998</v>
      </c>
      <c r="S61" s="2"/>
      <c r="T61" s="2">
        <f t="shared" si="11"/>
        <v>38.893051319999998</v>
      </c>
      <c r="V61" s="11"/>
    </row>
    <row r="62" spans="1:22" ht="15" customHeight="1" x14ac:dyDescent="0.2">
      <c r="A62" s="112">
        <v>44378</v>
      </c>
      <c r="B62" s="5">
        <f>VLOOKUP($A62,'ESAI - Q3 - Low Case'!$A$56:$N$343,9)</f>
        <v>64.328294999999997</v>
      </c>
      <c r="C62" s="2">
        <f t="shared" si="0"/>
        <v>66.258143849999996</v>
      </c>
      <c r="D62" s="2">
        <f t="shared" si="4"/>
        <v>7.6516955890179617</v>
      </c>
      <c r="E62" s="2">
        <f t="shared" si="5"/>
        <v>73.909839439017958</v>
      </c>
      <c r="G62" s="2">
        <f>VLOOKUP($A62,'ESAI - Q3 - Low Case'!$A$56:$N$343,10)</f>
        <v>39.494259999999997</v>
      </c>
      <c r="H62" s="2">
        <f t="shared" si="1"/>
        <v>40.679087799999998</v>
      </c>
      <c r="I62" s="2">
        <f t="shared" si="6"/>
        <v>3.6428833624328263</v>
      </c>
      <c r="J62" s="2">
        <f t="shared" si="7"/>
        <v>44.321971162432824</v>
      </c>
      <c r="L62" s="2">
        <f t="shared" si="8"/>
        <v>64.328294999999997</v>
      </c>
      <c r="M62" s="2">
        <f t="shared" si="2"/>
        <v>66.258143849999996</v>
      </c>
      <c r="N62" s="2"/>
      <c r="O62" s="2">
        <f t="shared" si="9"/>
        <v>66.258143849999996</v>
      </c>
      <c r="Q62" s="2">
        <f t="shared" si="10"/>
        <v>39.494259999999997</v>
      </c>
      <c r="R62" s="2">
        <f t="shared" si="3"/>
        <v>40.679087799999998</v>
      </c>
      <c r="S62" s="2"/>
      <c r="T62" s="2">
        <f t="shared" si="11"/>
        <v>40.679087799999998</v>
      </c>
      <c r="V62" s="11"/>
    </row>
    <row r="63" spans="1:22" ht="15" customHeight="1" x14ac:dyDescent="0.2">
      <c r="A63" s="112">
        <v>44409</v>
      </c>
      <c r="B63" s="5">
        <f>VLOOKUP($A63,'ESAI - Q3 - Low Case'!$A$56:$N$343,9)</f>
        <v>51.256419999999999</v>
      </c>
      <c r="C63" s="2">
        <f t="shared" si="0"/>
        <v>52.794112599999998</v>
      </c>
      <c r="D63" s="2">
        <f t="shared" si="4"/>
        <v>7.6516955890179617</v>
      </c>
      <c r="E63" s="2">
        <f t="shared" si="5"/>
        <v>60.44580818901796</v>
      </c>
      <c r="G63" s="2">
        <f>VLOOKUP($A63,'ESAI - Q3 - Low Case'!$A$56:$N$343,10)</f>
        <v>38.933520000000001</v>
      </c>
      <c r="H63" s="2">
        <f t="shared" si="1"/>
        <v>40.101525600000002</v>
      </c>
      <c r="I63" s="2">
        <f t="shared" si="6"/>
        <v>3.6428833624328263</v>
      </c>
      <c r="J63" s="2">
        <f t="shared" si="7"/>
        <v>43.744408962432829</v>
      </c>
      <c r="L63" s="2">
        <f t="shared" si="8"/>
        <v>51.256419999999999</v>
      </c>
      <c r="M63" s="2">
        <f t="shared" si="2"/>
        <v>52.794112599999998</v>
      </c>
      <c r="N63" s="2"/>
      <c r="O63" s="2">
        <f t="shared" si="9"/>
        <v>52.794112599999998</v>
      </c>
      <c r="Q63" s="2">
        <f t="shared" si="10"/>
        <v>38.933520000000001</v>
      </c>
      <c r="R63" s="2">
        <f t="shared" si="3"/>
        <v>40.101525600000002</v>
      </c>
      <c r="S63" s="2"/>
      <c r="T63" s="2">
        <f t="shared" si="11"/>
        <v>40.101525600000002</v>
      </c>
      <c r="V63" s="11"/>
    </row>
    <row r="64" spans="1:22" ht="15" customHeight="1" x14ac:dyDescent="0.2">
      <c r="A64" s="112">
        <v>44440</v>
      </c>
      <c r="B64" s="5">
        <f>VLOOKUP($A64,'ESAI - Q3 - Low Case'!$A$56:$N$343,9)</f>
        <v>43.015340000000002</v>
      </c>
      <c r="C64" s="2">
        <f t="shared" si="0"/>
        <v>44.3058002</v>
      </c>
      <c r="D64" s="2">
        <f t="shared" si="4"/>
        <v>7.6516955890179617</v>
      </c>
      <c r="E64" s="2">
        <f t="shared" si="5"/>
        <v>51.957495789017962</v>
      </c>
      <c r="G64" s="2">
        <f>VLOOKUP($A64,'ESAI - Q3 - Low Case'!$A$56:$N$343,10)</f>
        <v>37.086466999999999</v>
      </c>
      <c r="H64" s="2">
        <f t="shared" si="1"/>
        <v>38.199061010000001</v>
      </c>
      <c r="I64" s="2">
        <f t="shared" si="6"/>
        <v>3.6428833624328263</v>
      </c>
      <c r="J64" s="2">
        <f t="shared" si="7"/>
        <v>41.841944372432827</v>
      </c>
      <c r="L64" s="2">
        <f t="shared" si="8"/>
        <v>43.015340000000002</v>
      </c>
      <c r="M64" s="2">
        <f t="shared" si="2"/>
        <v>44.3058002</v>
      </c>
      <c r="N64" s="2"/>
      <c r="O64" s="2">
        <f t="shared" si="9"/>
        <v>44.3058002</v>
      </c>
      <c r="Q64" s="2">
        <f t="shared" si="10"/>
        <v>37.086466999999999</v>
      </c>
      <c r="R64" s="2">
        <f t="shared" si="3"/>
        <v>38.199061010000001</v>
      </c>
      <c r="S64" s="2"/>
      <c r="T64" s="2">
        <f t="shared" si="11"/>
        <v>38.199061010000001</v>
      </c>
      <c r="V64" s="11"/>
    </row>
    <row r="65" spans="1:22" ht="15" customHeight="1" x14ac:dyDescent="0.2">
      <c r="A65" s="112">
        <v>44470</v>
      </c>
      <c r="B65" s="5">
        <f>VLOOKUP($A65,'ESAI - Q3 - Low Case'!$A$56:$N$343,9)</f>
        <v>41.118957999999999</v>
      </c>
      <c r="C65" s="2">
        <f t="shared" si="0"/>
        <v>42.352526740000002</v>
      </c>
      <c r="D65" s="2">
        <f t="shared" si="4"/>
        <v>7.6516955890179617</v>
      </c>
      <c r="E65" s="2">
        <f t="shared" si="5"/>
        <v>50.004222329017963</v>
      </c>
      <c r="G65" s="2">
        <f>VLOOKUP($A65,'ESAI - Q3 - Low Case'!$A$56:$N$343,10)</f>
        <v>35.413528999999997</v>
      </c>
      <c r="H65" s="2">
        <f t="shared" si="1"/>
        <v>36.475934869999996</v>
      </c>
      <c r="I65" s="2">
        <f t="shared" si="6"/>
        <v>3.6428833624328263</v>
      </c>
      <c r="J65" s="2">
        <f t="shared" si="7"/>
        <v>40.118818232432822</v>
      </c>
      <c r="L65" s="2">
        <f t="shared" si="8"/>
        <v>41.118957999999999</v>
      </c>
      <c r="M65" s="2">
        <f t="shared" si="2"/>
        <v>42.352526740000002</v>
      </c>
      <c r="N65" s="2"/>
      <c r="O65" s="2">
        <f t="shared" si="9"/>
        <v>42.352526740000002</v>
      </c>
      <c r="Q65" s="2">
        <f t="shared" si="10"/>
        <v>35.413528999999997</v>
      </c>
      <c r="R65" s="2">
        <f t="shared" si="3"/>
        <v>36.475934869999996</v>
      </c>
      <c r="S65" s="2"/>
      <c r="T65" s="2">
        <f t="shared" si="11"/>
        <v>36.475934869999996</v>
      </c>
      <c r="V65" s="11"/>
    </row>
    <row r="66" spans="1:22" ht="15" customHeight="1" x14ac:dyDescent="0.2">
      <c r="A66" s="112">
        <v>44501</v>
      </c>
      <c r="B66" s="5">
        <f>VLOOKUP($A66,'ESAI - Q3 - Low Case'!$A$56:$N$343,9)</f>
        <v>46.451534000000002</v>
      </c>
      <c r="C66" s="2">
        <f t="shared" si="0"/>
        <v>47.845080020000005</v>
      </c>
      <c r="D66" s="2">
        <f t="shared" si="4"/>
        <v>7.6516955890179617</v>
      </c>
      <c r="E66" s="2">
        <f t="shared" si="5"/>
        <v>55.496775609017966</v>
      </c>
      <c r="G66" s="2">
        <f>VLOOKUP($A66,'ESAI - Q3 - Low Case'!$A$56:$N$343,10)</f>
        <v>38.779972000000001</v>
      </c>
      <c r="H66" s="2">
        <f t="shared" si="1"/>
        <v>39.943371160000005</v>
      </c>
      <c r="I66" s="2">
        <f t="shared" si="6"/>
        <v>3.6428833624328263</v>
      </c>
      <c r="J66" s="2">
        <f t="shared" si="7"/>
        <v>43.586254522432831</v>
      </c>
      <c r="L66" s="2">
        <f t="shared" si="8"/>
        <v>46.451534000000002</v>
      </c>
      <c r="M66" s="2">
        <f t="shared" si="2"/>
        <v>47.845080020000005</v>
      </c>
      <c r="N66" s="2"/>
      <c r="O66" s="2">
        <f t="shared" si="9"/>
        <v>47.845080020000005</v>
      </c>
      <c r="Q66" s="2">
        <f t="shared" si="10"/>
        <v>38.779972000000001</v>
      </c>
      <c r="R66" s="2">
        <f t="shared" si="3"/>
        <v>39.943371160000005</v>
      </c>
      <c r="S66" s="2"/>
      <c r="T66" s="2">
        <f t="shared" si="11"/>
        <v>39.943371160000005</v>
      </c>
      <c r="V66" s="11"/>
    </row>
    <row r="67" spans="1:22" ht="15" customHeight="1" x14ac:dyDescent="0.2">
      <c r="A67" s="113">
        <v>44531</v>
      </c>
      <c r="B67" s="110">
        <f>VLOOKUP($A67,'ESAI - Q3 - Low Case'!$A$56:$N$343,9)</f>
        <v>66.700406999999998</v>
      </c>
      <c r="C67" s="9">
        <f t="shared" si="0"/>
        <v>68.701419209999997</v>
      </c>
      <c r="D67" s="9">
        <f t="shared" si="4"/>
        <v>7.6516955890179617</v>
      </c>
      <c r="E67" s="9">
        <f t="shared" si="5"/>
        <v>76.353114799017959</v>
      </c>
      <c r="F67" s="111"/>
      <c r="G67" s="9">
        <f>VLOOKUP($A67,'ESAI - Q3 - Low Case'!$A$56:$N$343,10)</f>
        <v>50.220292000000001</v>
      </c>
      <c r="H67" s="9">
        <f t="shared" si="1"/>
        <v>51.726900759999999</v>
      </c>
      <c r="I67" s="9">
        <f t="shared" si="6"/>
        <v>3.6428833624328263</v>
      </c>
      <c r="J67" s="9">
        <f t="shared" si="7"/>
        <v>55.369784122432826</v>
      </c>
      <c r="K67" s="111"/>
      <c r="L67" s="9">
        <f t="shared" si="8"/>
        <v>66.700406999999998</v>
      </c>
      <c r="M67" s="9">
        <f t="shared" si="2"/>
        <v>68.701419209999997</v>
      </c>
      <c r="N67" s="9"/>
      <c r="O67" s="9">
        <f t="shared" si="9"/>
        <v>68.701419209999997</v>
      </c>
      <c r="P67" s="111"/>
      <c r="Q67" s="9">
        <f t="shared" si="10"/>
        <v>50.220292000000001</v>
      </c>
      <c r="R67" s="9">
        <f t="shared" si="3"/>
        <v>51.726900759999999</v>
      </c>
      <c r="S67" s="9"/>
      <c r="T67" s="9">
        <f t="shared" si="11"/>
        <v>51.726900759999999</v>
      </c>
      <c r="V67" s="11"/>
    </row>
    <row r="68" spans="1:22" ht="15" customHeight="1" x14ac:dyDescent="0.2">
      <c r="A68" s="112">
        <v>44562</v>
      </c>
      <c r="B68" s="5">
        <f>VLOOKUP($A68,'ESAI - Q3 - Low Case'!$A$56:$N$343,9)</f>
        <v>95.155147999999997</v>
      </c>
      <c r="C68" s="2">
        <f t="shared" si="0"/>
        <v>98.009802440000001</v>
      </c>
      <c r="D68" s="2">
        <f t="shared" si="4"/>
        <v>7.7282125449081409</v>
      </c>
      <c r="E68" s="2">
        <f t="shared" si="5"/>
        <v>105.73801498490815</v>
      </c>
      <c r="G68" s="2">
        <f>VLOOKUP($A68,'ESAI - Q3 - Low Case'!$A$56:$N$343,10)</f>
        <v>64.058724999999995</v>
      </c>
      <c r="H68" s="2">
        <f t="shared" si="1"/>
        <v>65.980486749999997</v>
      </c>
      <c r="I68" s="2">
        <f t="shared" si="6"/>
        <v>3.6793121960571549</v>
      </c>
      <c r="J68" s="2">
        <f t="shared" si="7"/>
        <v>69.659798946057151</v>
      </c>
      <c r="L68" s="2">
        <f t="shared" si="8"/>
        <v>95.155147999999997</v>
      </c>
      <c r="M68" s="2">
        <f t="shared" si="2"/>
        <v>98.009802440000001</v>
      </c>
      <c r="N68" s="2"/>
      <c r="O68" s="2">
        <f t="shared" si="9"/>
        <v>98.009802440000001</v>
      </c>
      <c r="Q68" s="2">
        <f t="shared" si="10"/>
        <v>64.058724999999995</v>
      </c>
      <c r="R68" s="2">
        <f t="shared" si="3"/>
        <v>65.980486749999997</v>
      </c>
      <c r="S68" s="2"/>
      <c r="T68" s="2">
        <f t="shared" si="11"/>
        <v>65.980486749999997</v>
      </c>
      <c r="V68" s="11"/>
    </row>
    <row r="69" spans="1:22" ht="15" customHeight="1" x14ac:dyDescent="0.2">
      <c r="A69" s="112">
        <v>44593</v>
      </c>
      <c r="B69" s="5">
        <f>VLOOKUP($A69,'ESAI - Q3 - Low Case'!$A$56:$N$343,9)</f>
        <v>69.012530999999996</v>
      </c>
      <c r="C69" s="2">
        <f t="shared" si="0"/>
        <v>71.082906929999993</v>
      </c>
      <c r="D69" s="2">
        <f t="shared" si="4"/>
        <v>7.7282125449081409</v>
      </c>
      <c r="E69" s="2">
        <f t="shared" si="5"/>
        <v>78.811119474908139</v>
      </c>
      <c r="G69" s="2">
        <f>VLOOKUP($A69,'ESAI - Q3 - Low Case'!$A$56:$N$343,10)</f>
        <v>57.713152999999998</v>
      </c>
      <c r="H69" s="2">
        <f t="shared" si="1"/>
        <v>59.444547589999999</v>
      </c>
      <c r="I69" s="2">
        <f t="shared" si="6"/>
        <v>3.6793121960571549</v>
      </c>
      <c r="J69" s="2">
        <f t="shared" si="7"/>
        <v>63.123859786057153</v>
      </c>
      <c r="L69" s="2">
        <f t="shared" si="8"/>
        <v>69.012530999999996</v>
      </c>
      <c r="M69" s="2">
        <f t="shared" si="2"/>
        <v>71.082906929999993</v>
      </c>
      <c r="N69" s="2"/>
      <c r="O69" s="2">
        <f t="shared" si="9"/>
        <v>71.082906929999993</v>
      </c>
      <c r="Q69" s="2">
        <f t="shared" si="10"/>
        <v>57.713152999999998</v>
      </c>
      <c r="R69" s="2">
        <f t="shared" si="3"/>
        <v>59.444547589999999</v>
      </c>
      <c r="S69" s="2"/>
      <c r="T69" s="2">
        <f t="shared" si="11"/>
        <v>59.444547589999999</v>
      </c>
      <c r="V69" s="11"/>
    </row>
    <row r="70" spans="1:22" ht="15" customHeight="1" x14ac:dyDescent="0.2">
      <c r="A70" s="112">
        <v>44621</v>
      </c>
      <c r="B70" s="5">
        <f>VLOOKUP($A70,'ESAI - Q3 - Low Case'!$A$56:$N$343,9)</f>
        <v>48.865434</v>
      </c>
      <c r="C70" s="2">
        <f t="shared" si="0"/>
        <v>50.331397020000004</v>
      </c>
      <c r="D70" s="2">
        <f t="shared" si="4"/>
        <v>7.7282125449081409</v>
      </c>
      <c r="E70" s="2">
        <f t="shared" si="5"/>
        <v>58.059609564908143</v>
      </c>
      <c r="G70" s="2">
        <f>VLOOKUP($A70,'ESAI - Q3 - Low Case'!$A$56:$N$343,10)</f>
        <v>41.388271000000003</v>
      </c>
      <c r="H70" s="2">
        <f t="shared" si="1"/>
        <v>42.629919130000005</v>
      </c>
      <c r="I70" s="2">
        <f t="shared" si="6"/>
        <v>3.6793121960571549</v>
      </c>
      <c r="J70" s="2">
        <f t="shared" si="7"/>
        <v>46.309231326057159</v>
      </c>
      <c r="L70" s="2">
        <f t="shared" si="8"/>
        <v>48.865434</v>
      </c>
      <c r="M70" s="2">
        <f t="shared" si="2"/>
        <v>50.331397020000004</v>
      </c>
      <c r="N70" s="2"/>
      <c r="O70" s="2">
        <f t="shared" si="9"/>
        <v>50.331397020000004</v>
      </c>
      <c r="Q70" s="2">
        <f t="shared" si="10"/>
        <v>41.388271000000003</v>
      </c>
      <c r="R70" s="2">
        <f t="shared" si="3"/>
        <v>42.629919130000005</v>
      </c>
      <c r="S70" s="2"/>
      <c r="T70" s="2">
        <f t="shared" si="11"/>
        <v>42.629919130000005</v>
      </c>
      <c r="V70" s="11"/>
    </row>
    <row r="71" spans="1:22" ht="15" customHeight="1" x14ac:dyDescent="0.2">
      <c r="A71" s="112">
        <v>44652</v>
      </c>
      <c r="B71" s="5">
        <f>VLOOKUP($A71,'ESAI - Q3 - Low Case'!$A$56:$N$343,9)</f>
        <v>46.056279000000004</v>
      </c>
      <c r="C71" s="2">
        <f t="shared" si="0"/>
        <v>47.437967370000003</v>
      </c>
      <c r="D71" s="2">
        <f t="shared" si="4"/>
        <v>7.7282125449081409</v>
      </c>
      <c r="E71" s="2">
        <f t="shared" si="5"/>
        <v>55.166179914908142</v>
      </c>
      <c r="G71" s="2">
        <f>VLOOKUP($A71,'ESAI - Q3 - Low Case'!$A$56:$N$343,10)</f>
        <v>37.135494000000001</v>
      </c>
      <c r="H71" s="2">
        <f t="shared" si="1"/>
        <v>38.249558820000004</v>
      </c>
      <c r="I71" s="2">
        <f t="shared" si="6"/>
        <v>3.6793121960571549</v>
      </c>
      <c r="J71" s="2">
        <f t="shared" si="7"/>
        <v>41.928871016057158</v>
      </c>
      <c r="L71" s="2">
        <f t="shared" si="8"/>
        <v>46.056279000000004</v>
      </c>
      <c r="M71" s="2">
        <f t="shared" si="2"/>
        <v>47.437967370000003</v>
      </c>
      <c r="N71" s="2"/>
      <c r="O71" s="2">
        <f t="shared" si="9"/>
        <v>47.437967370000003</v>
      </c>
      <c r="Q71" s="2">
        <f t="shared" si="10"/>
        <v>37.135494000000001</v>
      </c>
      <c r="R71" s="2">
        <f t="shared" si="3"/>
        <v>38.249558820000004</v>
      </c>
      <c r="S71" s="2"/>
      <c r="T71" s="2">
        <f t="shared" si="11"/>
        <v>38.249558820000004</v>
      </c>
      <c r="V71" s="11"/>
    </row>
    <row r="72" spans="1:22" ht="15" customHeight="1" x14ac:dyDescent="0.2">
      <c r="A72" s="112">
        <v>44682</v>
      </c>
      <c r="B72" s="5">
        <f>VLOOKUP($A72,'ESAI - Q3 - Low Case'!$A$56:$N$343,9)</f>
        <v>51.72784</v>
      </c>
      <c r="C72" s="2">
        <f t="shared" ref="C72:C135" si="12">B72*ForEx</f>
        <v>53.2796752</v>
      </c>
      <c r="D72" s="2">
        <f t="shared" si="4"/>
        <v>7.7282125449081409</v>
      </c>
      <c r="E72" s="2">
        <f t="shared" si="5"/>
        <v>61.007887744908139</v>
      </c>
      <c r="G72" s="2">
        <f>VLOOKUP($A72,'ESAI - Q3 - Low Case'!$A$56:$N$343,10)</f>
        <v>38.816325999999997</v>
      </c>
      <c r="H72" s="2">
        <f t="shared" ref="H72:H135" si="13">G72*ForEx</f>
        <v>39.98081578</v>
      </c>
      <c r="I72" s="2">
        <f t="shared" si="6"/>
        <v>3.6793121960571549</v>
      </c>
      <c r="J72" s="2">
        <f t="shared" si="7"/>
        <v>43.660127976057154</v>
      </c>
      <c r="L72" s="2">
        <f t="shared" si="8"/>
        <v>51.72784</v>
      </c>
      <c r="M72" s="2">
        <f t="shared" ref="M72:M135" si="14">L72*ForEx</f>
        <v>53.2796752</v>
      </c>
      <c r="N72" s="2"/>
      <c r="O72" s="2">
        <f t="shared" si="9"/>
        <v>53.2796752</v>
      </c>
      <c r="Q72" s="2">
        <f t="shared" si="10"/>
        <v>38.816325999999997</v>
      </c>
      <c r="R72" s="2">
        <f t="shared" ref="R72:R135" si="15">Q72*ForEx</f>
        <v>39.98081578</v>
      </c>
      <c r="S72" s="2"/>
      <c r="T72" s="2">
        <f t="shared" si="11"/>
        <v>39.98081578</v>
      </c>
      <c r="V72" s="11"/>
    </row>
    <row r="73" spans="1:22" ht="15" customHeight="1" x14ac:dyDescent="0.2">
      <c r="A73" s="112">
        <v>44713</v>
      </c>
      <c r="B73" s="5">
        <f>VLOOKUP($A73,'ESAI - Q3 - Low Case'!$A$56:$N$343,9)</f>
        <v>54.749544999999998</v>
      </c>
      <c r="C73" s="2">
        <f t="shared" si="12"/>
        <v>56.392031349999996</v>
      </c>
      <c r="D73" s="2">
        <f t="shared" ref="D73:D136" si="16">$D$316*(1+$D$320)^((YEAR($A73)-$D$319))</f>
        <v>7.7282125449081409</v>
      </c>
      <c r="E73" s="2">
        <f t="shared" ref="E73:E136" si="17">C73+D73</f>
        <v>64.120243894908143</v>
      </c>
      <c r="G73" s="2">
        <f>VLOOKUP($A73,'ESAI - Q3 - Low Case'!$A$56:$N$343,10)</f>
        <v>39.615760000000002</v>
      </c>
      <c r="H73" s="2">
        <f t="shared" si="13"/>
        <v>40.804232800000001</v>
      </c>
      <c r="I73" s="2">
        <f t="shared" ref="I73:I136" si="18">$D$317*(1+$D$320)^((YEAR($A73)-$D$319))</f>
        <v>3.6793121960571549</v>
      </c>
      <c r="J73" s="2">
        <f t="shared" ref="J73:J136" si="19">H73+I73</f>
        <v>44.483544996057155</v>
      </c>
      <c r="L73" s="2">
        <f t="shared" ref="L73:L136" si="20">B73</f>
        <v>54.749544999999998</v>
      </c>
      <c r="M73" s="2">
        <f t="shared" si="14"/>
        <v>56.392031349999996</v>
      </c>
      <c r="N73" s="2"/>
      <c r="O73" s="2">
        <f t="shared" ref="O73:O136" si="21">M73+N73</f>
        <v>56.392031349999996</v>
      </c>
      <c r="Q73" s="2">
        <f t="shared" ref="Q73:Q136" si="22">G73</f>
        <v>39.615760000000002</v>
      </c>
      <c r="R73" s="2">
        <f t="shared" si="15"/>
        <v>40.804232800000001</v>
      </c>
      <c r="S73" s="2"/>
      <c r="T73" s="2">
        <f t="shared" ref="T73:T136" si="23">R73+S73</f>
        <v>40.804232800000001</v>
      </c>
      <c r="V73" s="11"/>
    </row>
    <row r="74" spans="1:22" ht="15" customHeight="1" x14ac:dyDescent="0.2">
      <c r="A74" s="112">
        <v>44743</v>
      </c>
      <c r="B74" s="5">
        <f>VLOOKUP($A74,'ESAI - Q3 - Low Case'!$A$56:$N$343,9)</f>
        <v>66.671547000000004</v>
      </c>
      <c r="C74" s="2">
        <f t="shared" si="12"/>
        <v>68.671693410000003</v>
      </c>
      <c r="D74" s="2">
        <f t="shared" si="16"/>
        <v>7.7282125449081409</v>
      </c>
      <c r="E74" s="2">
        <f t="shared" si="17"/>
        <v>76.399905954908149</v>
      </c>
      <c r="G74" s="2">
        <f>VLOOKUP($A74,'ESAI - Q3 - Low Case'!$A$56:$N$343,10)</f>
        <v>41.346519000000001</v>
      </c>
      <c r="H74" s="2">
        <f t="shared" si="13"/>
        <v>42.586914570000005</v>
      </c>
      <c r="I74" s="2">
        <f t="shared" si="18"/>
        <v>3.6793121960571549</v>
      </c>
      <c r="J74" s="2">
        <f t="shared" si="19"/>
        <v>46.266226766057159</v>
      </c>
      <c r="L74" s="2">
        <f t="shared" si="20"/>
        <v>66.671547000000004</v>
      </c>
      <c r="M74" s="2">
        <f t="shared" si="14"/>
        <v>68.671693410000003</v>
      </c>
      <c r="N74" s="2"/>
      <c r="O74" s="2">
        <f t="shared" si="21"/>
        <v>68.671693410000003</v>
      </c>
      <c r="Q74" s="2">
        <f t="shared" si="22"/>
        <v>41.346519000000001</v>
      </c>
      <c r="R74" s="2">
        <f t="shared" si="15"/>
        <v>42.586914570000005</v>
      </c>
      <c r="S74" s="2"/>
      <c r="T74" s="2">
        <f t="shared" si="23"/>
        <v>42.586914570000005</v>
      </c>
      <c r="V74" s="11"/>
    </row>
    <row r="75" spans="1:22" ht="15" customHeight="1" x14ac:dyDescent="0.2">
      <c r="A75" s="112">
        <v>44774</v>
      </c>
      <c r="B75" s="5">
        <f>VLOOKUP($A75,'ESAI - Q3 - Low Case'!$A$56:$N$343,9)</f>
        <v>52.172282000000003</v>
      </c>
      <c r="C75" s="2">
        <f t="shared" si="12"/>
        <v>53.737450460000005</v>
      </c>
      <c r="D75" s="2">
        <f t="shared" si="16"/>
        <v>7.7282125449081409</v>
      </c>
      <c r="E75" s="2">
        <f t="shared" si="17"/>
        <v>61.465663004908144</v>
      </c>
      <c r="G75" s="2">
        <f>VLOOKUP($A75,'ESAI - Q3 - Low Case'!$A$56:$N$343,10)</f>
        <v>40.823988999999997</v>
      </c>
      <c r="H75" s="2">
        <f t="shared" si="13"/>
        <v>42.048708669999996</v>
      </c>
      <c r="I75" s="2">
        <f t="shared" si="18"/>
        <v>3.6793121960571549</v>
      </c>
      <c r="J75" s="2">
        <f t="shared" si="19"/>
        <v>45.72802086605715</v>
      </c>
      <c r="L75" s="2">
        <f t="shared" si="20"/>
        <v>52.172282000000003</v>
      </c>
      <c r="M75" s="2">
        <f t="shared" si="14"/>
        <v>53.737450460000005</v>
      </c>
      <c r="N75" s="2"/>
      <c r="O75" s="2">
        <f t="shared" si="21"/>
        <v>53.737450460000005</v>
      </c>
      <c r="Q75" s="2">
        <f t="shared" si="22"/>
        <v>40.823988999999997</v>
      </c>
      <c r="R75" s="2">
        <f t="shared" si="15"/>
        <v>42.048708669999996</v>
      </c>
      <c r="S75" s="2"/>
      <c r="T75" s="2">
        <f t="shared" si="23"/>
        <v>42.048708669999996</v>
      </c>
      <c r="V75" s="11"/>
    </row>
    <row r="76" spans="1:22" ht="15" customHeight="1" x14ac:dyDescent="0.2">
      <c r="A76" s="112">
        <v>44805</v>
      </c>
      <c r="B76" s="5">
        <f>VLOOKUP($A76,'ESAI - Q3 - Low Case'!$A$56:$N$343,9)</f>
        <v>44.652897000000003</v>
      </c>
      <c r="C76" s="2">
        <f t="shared" si="12"/>
        <v>45.992483910000004</v>
      </c>
      <c r="D76" s="2">
        <f t="shared" si="16"/>
        <v>7.7282125449081409</v>
      </c>
      <c r="E76" s="2">
        <f t="shared" si="17"/>
        <v>53.720696454908143</v>
      </c>
      <c r="G76" s="2">
        <f>VLOOKUP($A76,'ESAI - Q3 - Low Case'!$A$56:$N$343,10)</f>
        <v>38.808179000000003</v>
      </c>
      <c r="H76" s="2">
        <f t="shared" si="13"/>
        <v>39.972424370000006</v>
      </c>
      <c r="I76" s="2">
        <f t="shared" si="18"/>
        <v>3.6793121960571549</v>
      </c>
      <c r="J76" s="2">
        <f t="shared" si="19"/>
        <v>43.65173656605716</v>
      </c>
      <c r="L76" s="2">
        <f t="shared" si="20"/>
        <v>44.652897000000003</v>
      </c>
      <c r="M76" s="2">
        <f t="shared" si="14"/>
        <v>45.992483910000004</v>
      </c>
      <c r="N76" s="2"/>
      <c r="O76" s="2">
        <f t="shared" si="21"/>
        <v>45.992483910000004</v>
      </c>
      <c r="Q76" s="2">
        <f t="shared" si="22"/>
        <v>38.808179000000003</v>
      </c>
      <c r="R76" s="2">
        <f t="shared" si="15"/>
        <v>39.972424370000006</v>
      </c>
      <c r="S76" s="2"/>
      <c r="T76" s="2">
        <f t="shared" si="23"/>
        <v>39.972424370000006</v>
      </c>
      <c r="V76" s="11"/>
    </row>
    <row r="77" spans="1:22" ht="15" customHeight="1" x14ac:dyDescent="0.2">
      <c r="A77" s="112">
        <v>44835</v>
      </c>
      <c r="B77" s="5">
        <f>VLOOKUP($A77,'ESAI - Q3 - Low Case'!$A$56:$N$343,9)</f>
        <v>42.812885999999999</v>
      </c>
      <c r="C77" s="2">
        <f t="shared" si="12"/>
        <v>44.097272580000002</v>
      </c>
      <c r="D77" s="2">
        <f t="shared" si="16"/>
        <v>7.7282125449081409</v>
      </c>
      <c r="E77" s="2">
        <f t="shared" si="17"/>
        <v>51.825485124908141</v>
      </c>
      <c r="G77" s="2">
        <f>VLOOKUP($A77,'ESAI - Q3 - Low Case'!$A$56:$N$343,10)</f>
        <v>37.027107000000001</v>
      </c>
      <c r="H77" s="2">
        <f t="shared" si="13"/>
        <v>38.137920210000004</v>
      </c>
      <c r="I77" s="2">
        <f t="shared" si="18"/>
        <v>3.6793121960571549</v>
      </c>
      <c r="J77" s="2">
        <f t="shared" si="19"/>
        <v>41.817232406057158</v>
      </c>
      <c r="L77" s="2">
        <f t="shared" si="20"/>
        <v>42.812885999999999</v>
      </c>
      <c r="M77" s="2">
        <f t="shared" si="14"/>
        <v>44.097272580000002</v>
      </c>
      <c r="N77" s="2"/>
      <c r="O77" s="2">
        <f t="shared" si="21"/>
        <v>44.097272580000002</v>
      </c>
      <c r="Q77" s="2">
        <f t="shared" si="22"/>
        <v>37.027107000000001</v>
      </c>
      <c r="R77" s="2">
        <f t="shared" si="15"/>
        <v>38.137920210000004</v>
      </c>
      <c r="S77" s="2"/>
      <c r="T77" s="2">
        <f t="shared" si="23"/>
        <v>38.137920210000004</v>
      </c>
      <c r="V77" s="11"/>
    </row>
    <row r="78" spans="1:22" ht="15" customHeight="1" x14ac:dyDescent="0.2">
      <c r="A78" s="112">
        <v>44866</v>
      </c>
      <c r="B78" s="5">
        <f>VLOOKUP($A78,'ESAI - Q3 - Low Case'!$A$56:$N$343,9)</f>
        <v>48.705055999999999</v>
      </c>
      <c r="C78" s="2">
        <f t="shared" si="12"/>
        <v>50.166207679999999</v>
      </c>
      <c r="D78" s="2">
        <f t="shared" si="16"/>
        <v>7.7282125449081409</v>
      </c>
      <c r="E78" s="2">
        <f t="shared" si="17"/>
        <v>57.894420224908139</v>
      </c>
      <c r="G78" s="2">
        <f>VLOOKUP($A78,'ESAI - Q3 - Low Case'!$A$56:$N$343,10)</f>
        <v>40.521194999999999</v>
      </c>
      <c r="H78" s="2">
        <f t="shared" si="13"/>
        <v>41.736830849999997</v>
      </c>
      <c r="I78" s="2">
        <f t="shared" si="18"/>
        <v>3.6793121960571549</v>
      </c>
      <c r="J78" s="2">
        <f t="shared" si="19"/>
        <v>45.416143046057151</v>
      </c>
      <c r="L78" s="2">
        <f t="shared" si="20"/>
        <v>48.705055999999999</v>
      </c>
      <c r="M78" s="2">
        <f t="shared" si="14"/>
        <v>50.166207679999999</v>
      </c>
      <c r="N78" s="2"/>
      <c r="O78" s="2">
        <f t="shared" si="21"/>
        <v>50.166207679999999</v>
      </c>
      <c r="Q78" s="2">
        <f t="shared" si="22"/>
        <v>40.521194999999999</v>
      </c>
      <c r="R78" s="2">
        <f t="shared" si="15"/>
        <v>41.736830849999997</v>
      </c>
      <c r="S78" s="2"/>
      <c r="T78" s="2">
        <f t="shared" si="23"/>
        <v>41.736830849999997</v>
      </c>
      <c r="V78" s="11"/>
    </row>
    <row r="79" spans="1:22" ht="15" customHeight="1" x14ac:dyDescent="0.2">
      <c r="A79" s="112">
        <v>44896</v>
      </c>
      <c r="B79" s="5">
        <f>VLOOKUP($A79,'ESAI - Q3 - Low Case'!$A$56:$N$343,9)</f>
        <v>69.353352000000001</v>
      </c>
      <c r="C79" s="2">
        <f t="shared" si="12"/>
        <v>71.433952560000009</v>
      </c>
      <c r="D79" s="2">
        <f t="shared" si="16"/>
        <v>7.7282125449081409</v>
      </c>
      <c r="E79" s="2">
        <f t="shared" si="17"/>
        <v>79.162165104908155</v>
      </c>
      <c r="G79" s="2">
        <f>VLOOKUP($A79,'ESAI - Q3 - Low Case'!$A$56:$N$343,10)</f>
        <v>52.409311000000002</v>
      </c>
      <c r="H79" s="2">
        <f t="shared" si="13"/>
        <v>53.981590330000003</v>
      </c>
      <c r="I79" s="2">
        <f t="shared" si="18"/>
        <v>3.6793121960571549</v>
      </c>
      <c r="J79" s="2">
        <f t="shared" si="19"/>
        <v>57.660902526057157</v>
      </c>
      <c r="L79" s="2">
        <f t="shared" si="20"/>
        <v>69.353352000000001</v>
      </c>
      <c r="M79" s="2">
        <f t="shared" si="14"/>
        <v>71.433952560000009</v>
      </c>
      <c r="N79" s="2"/>
      <c r="O79" s="2">
        <f t="shared" si="21"/>
        <v>71.433952560000009</v>
      </c>
      <c r="Q79" s="2">
        <f t="shared" si="22"/>
        <v>52.409311000000002</v>
      </c>
      <c r="R79" s="2">
        <f t="shared" si="15"/>
        <v>53.981590330000003</v>
      </c>
      <c r="S79" s="2"/>
      <c r="T79" s="2">
        <f t="shared" si="23"/>
        <v>53.981590330000003</v>
      </c>
      <c r="V79" s="11"/>
    </row>
    <row r="80" spans="1:22" ht="15" customHeight="1" x14ac:dyDescent="0.2">
      <c r="A80" s="112">
        <v>44927</v>
      </c>
      <c r="B80" s="5">
        <f>VLOOKUP($A80,'ESAI - Q3 - Low Case'!$A$56:$N$343,9)</f>
        <v>97.058250959999995</v>
      </c>
      <c r="C80" s="2">
        <f t="shared" si="12"/>
        <v>99.969998488800002</v>
      </c>
      <c r="D80" s="2">
        <f t="shared" si="16"/>
        <v>7.8054946703572208</v>
      </c>
      <c r="E80" s="2">
        <f t="shared" si="17"/>
        <v>107.77549315915722</v>
      </c>
      <c r="G80" s="2">
        <f>VLOOKUP($A80,'ESAI - Q3 - Low Case'!$A$56:$N$343,10)</f>
        <v>65.339899500000001</v>
      </c>
      <c r="H80" s="2">
        <f t="shared" si="13"/>
        <v>67.300096484999997</v>
      </c>
      <c r="I80" s="2">
        <f t="shared" si="18"/>
        <v>3.7161053180177253</v>
      </c>
      <c r="J80" s="2">
        <f t="shared" si="19"/>
        <v>71.016201803017722</v>
      </c>
      <c r="L80" s="2">
        <f t="shared" si="20"/>
        <v>97.058250959999995</v>
      </c>
      <c r="M80" s="2">
        <f t="shared" si="14"/>
        <v>99.969998488800002</v>
      </c>
      <c r="N80" s="2"/>
      <c r="O80" s="2">
        <f t="shared" si="21"/>
        <v>99.969998488800002</v>
      </c>
      <c r="Q80" s="2">
        <f t="shared" si="22"/>
        <v>65.339899500000001</v>
      </c>
      <c r="R80" s="2">
        <f t="shared" si="15"/>
        <v>67.300096484999997</v>
      </c>
      <c r="S80" s="2"/>
      <c r="T80" s="2">
        <f t="shared" si="23"/>
        <v>67.300096484999997</v>
      </c>
      <c r="V80" s="11"/>
    </row>
    <row r="81" spans="1:22" ht="15" customHeight="1" x14ac:dyDescent="0.2">
      <c r="A81" s="112">
        <v>44958</v>
      </c>
      <c r="B81" s="5">
        <f>VLOOKUP($A81,'ESAI - Q3 - Low Case'!$A$56:$N$343,9)</f>
        <v>70.392781619999994</v>
      </c>
      <c r="C81" s="2">
        <f t="shared" si="12"/>
        <v>72.504565068600002</v>
      </c>
      <c r="D81" s="2">
        <f t="shared" si="16"/>
        <v>7.8054946703572208</v>
      </c>
      <c r="E81" s="2">
        <f t="shared" si="17"/>
        <v>80.310059738957221</v>
      </c>
      <c r="G81" s="2">
        <f>VLOOKUP($A81,'ESAI - Q3 - Low Case'!$A$56:$N$343,10)</f>
        <v>58.867416059999996</v>
      </c>
      <c r="H81" s="2">
        <f t="shared" si="13"/>
        <v>60.633438541799997</v>
      </c>
      <c r="I81" s="2">
        <f t="shared" si="18"/>
        <v>3.7161053180177253</v>
      </c>
      <c r="J81" s="2">
        <f t="shared" si="19"/>
        <v>64.349543859817729</v>
      </c>
      <c r="L81" s="2">
        <f t="shared" si="20"/>
        <v>70.392781619999994</v>
      </c>
      <c r="M81" s="2">
        <f t="shared" si="14"/>
        <v>72.504565068600002</v>
      </c>
      <c r="N81" s="2"/>
      <c r="O81" s="2">
        <f t="shared" si="21"/>
        <v>72.504565068600002</v>
      </c>
      <c r="Q81" s="2">
        <f t="shared" si="22"/>
        <v>58.867416059999996</v>
      </c>
      <c r="R81" s="2">
        <f t="shared" si="15"/>
        <v>60.633438541799997</v>
      </c>
      <c r="S81" s="2"/>
      <c r="T81" s="2">
        <f t="shared" si="23"/>
        <v>60.633438541799997</v>
      </c>
      <c r="V81" s="11"/>
    </row>
    <row r="82" spans="1:22" ht="15" customHeight="1" x14ac:dyDescent="0.2">
      <c r="A82" s="112">
        <v>44986</v>
      </c>
      <c r="B82" s="5">
        <f>VLOOKUP($A82,'ESAI - Q3 - Low Case'!$A$56:$N$343,9)</f>
        <v>49.842742680000001</v>
      </c>
      <c r="C82" s="2">
        <f t="shared" si="12"/>
        <v>51.338024960399999</v>
      </c>
      <c r="D82" s="2">
        <f t="shared" si="16"/>
        <v>7.8054946703572208</v>
      </c>
      <c r="E82" s="2">
        <f t="shared" si="17"/>
        <v>59.143519630757218</v>
      </c>
      <c r="G82" s="2">
        <f>VLOOKUP($A82,'ESAI - Q3 - Low Case'!$A$56:$N$343,10)</f>
        <v>42.216036420000002</v>
      </c>
      <c r="H82" s="2">
        <f t="shared" si="13"/>
        <v>43.482517512600005</v>
      </c>
      <c r="I82" s="2">
        <f t="shared" si="18"/>
        <v>3.7161053180177253</v>
      </c>
      <c r="J82" s="2">
        <f t="shared" si="19"/>
        <v>47.19862283061773</v>
      </c>
      <c r="L82" s="2">
        <f t="shared" si="20"/>
        <v>49.842742680000001</v>
      </c>
      <c r="M82" s="2">
        <f t="shared" si="14"/>
        <v>51.338024960399999</v>
      </c>
      <c r="N82" s="2"/>
      <c r="O82" s="2">
        <f t="shared" si="21"/>
        <v>51.338024960399999</v>
      </c>
      <c r="Q82" s="2">
        <f t="shared" si="22"/>
        <v>42.216036420000002</v>
      </c>
      <c r="R82" s="2">
        <f t="shared" si="15"/>
        <v>43.482517512600005</v>
      </c>
      <c r="S82" s="2"/>
      <c r="T82" s="2">
        <f t="shared" si="23"/>
        <v>43.482517512600005</v>
      </c>
      <c r="V82" s="11"/>
    </row>
    <row r="83" spans="1:22" ht="15" customHeight="1" x14ac:dyDescent="0.2">
      <c r="A83" s="112">
        <v>45017</v>
      </c>
      <c r="B83" s="5">
        <f>VLOOKUP($A83,'ESAI - Q3 - Low Case'!$A$56:$N$343,9)</f>
        <v>46.977404580000005</v>
      </c>
      <c r="C83" s="2">
        <f t="shared" si="12"/>
        <v>48.386726717400009</v>
      </c>
      <c r="D83" s="2">
        <f t="shared" si="16"/>
        <v>7.8054946703572208</v>
      </c>
      <c r="E83" s="2">
        <f t="shared" si="17"/>
        <v>56.192221387757229</v>
      </c>
      <c r="G83" s="2">
        <f>VLOOKUP($A83,'ESAI - Q3 - Low Case'!$A$56:$N$343,10)</f>
        <v>37.878203880000001</v>
      </c>
      <c r="H83" s="2">
        <f t="shared" si="13"/>
        <v>39.0145499964</v>
      </c>
      <c r="I83" s="2">
        <f t="shared" si="18"/>
        <v>3.7161053180177253</v>
      </c>
      <c r="J83" s="2">
        <f t="shared" si="19"/>
        <v>42.730655314417724</v>
      </c>
      <c r="L83" s="2">
        <f t="shared" si="20"/>
        <v>46.977404580000005</v>
      </c>
      <c r="M83" s="2">
        <f t="shared" si="14"/>
        <v>48.386726717400009</v>
      </c>
      <c r="N83" s="2"/>
      <c r="O83" s="2">
        <f t="shared" si="21"/>
        <v>48.386726717400009</v>
      </c>
      <c r="Q83" s="2">
        <f t="shared" si="22"/>
        <v>37.878203880000001</v>
      </c>
      <c r="R83" s="2">
        <f t="shared" si="15"/>
        <v>39.0145499964</v>
      </c>
      <c r="S83" s="2"/>
      <c r="T83" s="2">
        <f t="shared" si="23"/>
        <v>39.0145499964</v>
      </c>
      <c r="V83" s="11"/>
    </row>
    <row r="84" spans="1:22" ht="15" customHeight="1" x14ac:dyDescent="0.2">
      <c r="A84" s="112">
        <v>45047</v>
      </c>
      <c r="B84" s="5">
        <f>VLOOKUP($A84,'ESAI - Q3 - Low Case'!$A$56:$N$343,9)</f>
        <v>52.762396800000005</v>
      </c>
      <c r="C84" s="2">
        <f t="shared" si="12"/>
        <v>54.345268704000006</v>
      </c>
      <c r="D84" s="2">
        <f t="shared" si="16"/>
        <v>7.8054946703572208</v>
      </c>
      <c r="E84" s="2">
        <f t="shared" si="17"/>
        <v>62.150763374357226</v>
      </c>
      <c r="G84" s="2">
        <f>VLOOKUP($A84,'ESAI - Q3 - Low Case'!$A$56:$N$343,10)</f>
        <v>39.592652519999994</v>
      </c>
      <c r="H84" s="2">
        <f t="shared" si="13"/>
        <v>40.780432095599998</v>
      </c>
      <c r="I84" s="2">
        <f t="shared" si="18"/>
        <v>3.7161053180177253</v>
      </c>
      <c r="J84" s="2">
        <f t="shared" si="19"/>
        <v>44.496537413617723</v>
      </c>
      <c r="L84" s="2">
        <f t="shared" si="20"/>
        <v>52.762396800000005</v>
      </c>
      <c r="M84" s="2">
        <f t="shared" si="14"/>
        <v>54.345268704000006</v>
      </c>
      <c r="N84" s="2"/>
      <c r="O84" s="2">
        <f t="shared" si="21"/>
        <v>54.345268704000006</v>
      </c>
      <c r="Q84" s="2">
        <f t="shared" si="22"/>
        <v>39.592652519999994</v>
      </c>
      <c r="R84" s="2">
        <f t="shared" si="15"/>
        <v>40.780432095599998</v>
      </c>
      <c r="S84" s="2"/>
      <c r="T84" s="2">
        <f t="shared" si="23"/>
        <v>40.780432095599998</v>
      </c>
      <c r="V84" s="11"/>
    </row>
    <row r="85" spans="1:22" ht="15" customHeight="1" x14ac:dyDescent="0.2">
      <c r="A85" s="112">
        <v>45078</v>
      </c>
      <c r="B85" s="5">
        <f>VLOOKUP($A85,'ESAI - Q3 - Low Case'!$A$56:$N$343,9)</f>
        <v>55.844535899999997</v>
      </c>
      <c r="C85" s="2">
        <f t="shared" si="12"/>
        <v>57.519871977000001</v>
      </c>
      <c r="D85" s="2">
        <f t="shared" si="16"/>
        <v>7.8054946703572208</v>
      </c>
      <c r="E85" s="2">
        <f t="shared" si="17"/>
        <v>65.325366647357228</v>
      </c>
      <c r="G85" s="2">
        <f>VLOOKUP($A85,'ESAI - Q3 - Low Case'!$A$56:$N$343,10)</f>
        <v>40.408075199999999</v>
      </c>
      <c r="H85" s="2">
        <f t="shared" si="13"/>
        <v>41.620317456000002</v>
      </c>
      <c r="I85" s="2">
        <f t="shared" si="18"/>
        <v>3.7161053180177253</v>
      </c>
      <c r="J85" s="2">
        <f t="shared" si="19"/>
        <v>45.336422774017727</v>
      </c>
      <c r="L85" s="2">
        <f t="shared" si="20"/>
        <v>55.844535899999997</v>
      </c>
      <c r="M85" s="2">
        <f t="shared" si="14"/>
        <v>57.519871977000001</v>
      </c>
      <c r="N85" s="2"/>
      <c r="O85" s="2">
        <f t="shared" si="21"/>
        <v>57.519871977000001</v>
      </c>
      <c r="Q85" s="2">
        <f t="shared" si="22"/>
        <v>40.408075199999999</v>
      </c>
      <c r="R85" s="2">
        <f t="shared" si="15"/>
        <v>41.620317456000002</v>
      </c>
      <c r="S85" s="2"/>
      <c r="T85" s="2">
        <f t="shared" si="23"/>
        <v>41.620317456000002</v>
      </c>
      <c r="V85" s="11"/>
    </row>
    <row r="86" spans="1:22" ht="15" customHeight="1" x14ac:dyDescent="0.2">
      <c r="A86" s="112">
        <v>45108</v>
      </c>
      <c r="B86" s="5">
        <f>VLOOKUP($A86,'ESAI - Q3 - Low Case'!$A$56:$N$343,9)</f>
        <v>68.004977940000003</v>
      </c>
      <c r="C86" s="2">
        <f t="shared" si="12"/>
        <v>70.045127278199999</v>
      </c>
      <c r="D86" s="2">
        <f t="shared" si="16"/>
        <v>7.8054946703572208</v>
      </c>
      <c r="E86" s="2">
        <f t="shared" si="17"/>
        <v>77.850621948557219</v>
      </c>
      <c r="G86" s="2">
        <f>VLOOKUP($A86,'ESAI - Q3 - Low Case'!$A$56:$N$343,10)</f>
        <v>42.173449380000001</v>
      </c>
      <c r="H86" s="2">
        <f t="shared" si="13"/>
        <v>43.438652861400001</v>
      </c>
      <c r="I86" s="2">
        <f t="shared" si="18"/>
        <v>3.7161053180177253</v>
      </c>
      <c r="J86" s="2">
        <f t="shared" si="19"/>
        <v>47.154758179417726</v>
      </c>
      <c r="L86" s="2">
        <f t="shared" si="20"/>
        <v>68.004977940000003</v>
      </c>
      <c r="M86" s="2">
        <f t="shared" si="14"/>
        <v>70.045127278199999</v>
      </c>
      <c r="N86" s="2"/>
      <c r="O86" s="2">
        <f t="shared" si="21"/>
        <v>70.045127278199999</v>
      </c>
      <c r="Q86" s="2">
        <f t="shared" si="22"/>
        <v>42.173449380000001</v>
      </c>
      <c r="R86" s="2">
        <f t="shared" si="15"/>
        <v>43.438652861400001</v>
      </c>
      <c r="S86" s="2"/>
      <c r="T86" s="2">
        <f t="shared" si="23"/>
        <v>43.438652861400001</v>
      </c>
      <c r="V86" s="11"/>
    </row>
    <row r="87" spans="1:22" ht="15" customHeight="1" x14ac:dyDescent="0.2">
      <c r="A87" s="112">
        <v>45139</v>
      </c>
      <c r="B87" s="5">
        <f>VLOOKUP($A87,'ESAI - Q3 - Low Case'!$A$56:$N$343,9)</f>
        <v>53.215727640000004</v>
      </c>
      <c r="C87" s="2">
        <f t="shared" si="12"/>
        <v>54.812199469200003</v>
      </c>
      <c r="D87" s="2">
        <f t="shared" si="16"/>
        <v>7.8054946703572208</v>
      </c>
      <c r="E87" s="2">
        <f t="shared" si="17"/>
        <v>62.617694139557223</v>
      </c>
      <c r="G87" s="2">
        <f>VLOOKUP($A87,'ESAI - Q3 - Low Case'!$A$56:$N$343,10)</f>
        <v>41.640468779999999</v>
      </c>
      <c r="H87" s="2">
        <f t="shared" si="13"/>
        <v>42.889682843400003</v>
      </c>
      <c r="I87" s="2">
        <f t="shared" si="18"/>
        <v>3.7161053180177253</v>
      </c>
      <c r="J87" s="2">
        <f t="shared" si="19"/>
        <v>46.605788161417728</v>
      </c>
      <c r="L87" s="2">
        <f t="shared" si="20"/>
        <v>53.215727640000004</v>
      </c>
      <c r="M87" s="2">
        <f t="shared" si="14"/>
        <v>54.812199469200003</v>
      </c>
      <c r="N87" s="2"/>
      <c r="O87" s="2">
        <f t="shared" si="21"/>
        <v>54.812199469200003</v>
      </c>
      <c r="Q87" s="2">
        <f t="shared" si="22"/>
        <v>41.640468779999999</v>
      </c>
      <c r="R87" s="2">
        <f t="shared" si="15"/>
        <v>42.889682843400003</v>
      </c>
      <c r="S87" s="2"/>
      <c r="T87" s="2">
        <f t="shared" si="23"/>
        <v>42.889682843400003</v>
      </c>
      <c r="V87" s="11"/>
    </row>
    <row r="88" spans="1:22" ht="15" customHeight="1" x14ac:dyDescent="0.2">
      <c r="A88" s="112">
        <v>45170</v>
      </c>
      <c r="B88" s="5">
        <f>VLOOKUP($A88,'ESAI - Q3 - Low Case'!$A$56:$N$343,9)</f>
        <v>45.545954940000001</v>
      </c>
      <c r="C88" s="2">
        <f t="shared" si="12"/>
        <v>46.912333588199999</v>
      </c>
      <c r="D88" s="2">
        <f t="shared" si="16"/>
        <v>7.8054946703572208</v>
      </c>
      <c r="E88" s="2">
        <f t="shared" si="17"/>
        <v>54.717828258557219</v>
      </c>
      <c r="G88" s="2">
        <f>VLOOKUP($A88,'ESAI - Q3 - Low Case'!$A$56:$N$343,10)</f>
        <v>39.584342580000005</v>
      </c>
      <c r="H88" s="2">
        <f t="shared" si="13"/>
        <v>40.771872857400005</v>
      </c>
      <c r="I88" s="2">
        <f t="shared" si="18"/>
        <v>3.7161053180177253</v>
      </c>
      <c r="J88" s="2">
        <f t="shared" si="19"/>
        <v>44.48797817541773</v>
      </c>
      <c r="L88" s="2">
        <f t="shared" si="20"/>
        <v>45.545954940000001</v>
      </c>
      <c r="M88" s="2">
        <f t="shared" si="14"/>
        <v>46.912333588199999</v>
      </c>
      <c r="N88" s="2"/>
      <c r="O88" s="2">
        <f t="shared" si="21"/>
        <v>46.912333588199999</v>
      </c>
      <c r="Q88" s="2">
        <f t="shared" si="22"/>
        <v>39.584342580000005</v>
      </c>
      <c r="R88" s="2">
        <f t="shared" si="15"/>
        <v>40.771872857400005</v>
      </c>
      <c r="S88" s="2"/>
      <c r="T88" s="2">
        <f t="shared" si="23"/>
        <v>40.771872857400005</v>
      </c>
      <c r="V88" s="11"/>
    </row>
    <row r="89" spans="1:22" ht="15" customHeight="1" x14ac:dyDescent="0.2">
      <c r="A89" s="112">
        <v>45200</v>
      </c>
      <c r="B89" s="5">
        <f>VLOOKUP($A89,'ESAI - Q3 - Low Case'!$A$56:$N$343,9)</f>
        <v>43.669143720000001</v>
      </c>
      <c r="C89" s="2">
        <f t="shared" si="12"/>
        <v>44.979218031600006</v>
      </c>
      <c r="D89" s="2">
        <f t="shared" si="16"/>
        <v>7.8054946703572208</v>
      </c>
      <c r="E89" s="2">
        <f t="shared" si="17"/>
        <v>52.784712701957226</v>
      </c>
      <c r="G89" s="2">
        <f>VLOOKUP($A89,'ESAI - Q3 - Low Case'!$A$56:$N$343,10)</f>
        <v>37.767649140000003</v>
      </c>
      <c r="H89" s="2">
        <f t="shared" si="13"/>
        <v>38.900678614200004</v>
      </c>
      <c r="I89" s="2">
        <f t="shared" si="18"/>
        <v>3.7161053180177253</v>
      </c>
      <c r="J89" s="2">
        <f t="shared" si="19"/>
        <v>42.616783932217729</v>
      </c>
      <c r="L89" s="2">
        <f t="shared" si="20"/>
        <v>43.669143720000001</v>
      </c>
      <c r="M89" s="2">
        <f t="shared" si="14"/>
        <v>44.979218031600006</v>
      </c>
      <c r="N89" s="2"/>
      <c r="O89" s="2">
        <f t="shared" si="21"/>
        <v>44.979218031600006</v>
      </c>
      <c r="Q89" s="2">
        <f t="shared" si="22"/>
        <v>37.767649140000003</v>
      </c>
      <c r="R89" s="2">
        <f t="shared" si="15"/>
        <v>38.900678614200004</v>
      </c>
      <c r="S89" s="2"/>
      <c r="T89" s="2">
        <f t="shared" si="23"/>
        <v>38.900678614200004</v>
      </c>
      <c r="V89" s="11"/>
    </row>
    <row r="90" spans="1:22" ht="15" customHeight="1" x14ac:dyDescent="0.2">
      <c r="A90" s="112">
        <v>45231</v>
      </c>
      <c r="B90" s="5">
        <f>VLOOKUP($A90,'ESAI - Q3 - Low Case'!$A$56:$N$343,9)</f>
        <v>49.679157119999999</v>
      </c>
      <c r="C90" s="2">
        <f t="shared" si="12"/>
        <v>51.169531833599997</v>
      </c>
      <c r="D90" s="2">
        <f t="shared" si="16"/>
        <v>7.8054946703572208</v>
      </c>
      <c r="E90" s="2">
        <f t="shared" si="17"/>
        <v>58.975026503957217</v>
      </c>
      <c r="G90" s="2">
        <f>VLOOKUP($A90,'ESAI - Q3 - Low Case'!$A$56:$N$343,10)</f>
        <v>41.331618900000002</v>
      </c>
      <c r="H90" s="2">
        <f t="shared" si="13"/>
        <v>42.571567467000001</v>
      </c>
      <c r="I90" s="2">
        <f t="shared" si="18"/>
        <v>3.7161053180177253</v>
      </c>
      <c r="J90" s="2">
        <f t="shared" si="19"/>
        <v>46.287672785017726</v>
      </c>
      <c r="L90" s="2">
        <f t="shared" si="20"/>
        <v>49.679157119999999</v>
      </c>
      <c r="M90" s="2">
        <f t="shared" si="14"/>
        <v>51.169531833599997</v>
      </c>
      <c r="N90" s="2"/>
      <c r="O90" s="2">
        <f t="shared" si="21"/>
        <v>51.169531833599997</v>
      </c>
      <c r="Q90" s="2">
        <f t="shared" si="22"/>
        <v>41.331618900000002</v>
      </c>
      <c r="R90" s="2">
        <f t="shared" si="15"/>
        <v>42.571567467000001</v>
      </c>
      <c r="S90" s="2"/>
      <c r="T90" s="2">
        <f t="shared" si="23"/>
        <v>42.571567467000001</v>
      </c>
      <c r="V90" s="11"/>
    </row>
    <row r="91" spans="1:22" ht="15" customHeight="1" x14ac:dyDescent="0.2">
      <c r="A91" s="112">
        <v>45261</v>
      </c>
      <c r="B91" s="5">
        <f>VLOOKUP($A91,'ESAI - Q3 - Low Case'!$A$56:$N$343,9)</f>
        <v>70.740419040000006</v>
      </c>
      <c r="C91" s="2">
        <f t="shared" si="12"/>
        <v>72.862631611200001</v>
      </c>
      <c r="D91" s="2">
        <f t="shared" si="16"/>
        <v>7.8054946703572208</v>
      </c>
      <c r="E91" s="2">
        <f t="shared" si="17"/>
        <v>80.668126281557221</v>
      </c>
      <c r="G91" s="2">
        <f>VLOOKUP($A91,'ESAI - Q3 - Low Case'!$A$56:$N$343,10)</f>
        <v>53.45749722</v>
      </c>
      <c r="H91" s="2">
        <f t="shared" si="13"/>
        <v>55.061222136600001</v>
      </c>
      <c r="I91" s="2">
        <f t="shared" si="18"/>
        <v>3.7161053180177253</v>
      </c>
      <c r="J91" s="2">
        <f t="shared" si="19"/>
        <v>58.777327454617726</v>
      </c>
      <c r="L91" s="2">
        <f t="shared" si="20"/>
        <v>70.740419040000006</v>
      </c>
      <c r="M91" s="2">
        <f t="shared" si="14"/>
        <v>72.862631611200001</v>
      </c>
      <c r="N91" s="2"/>
      <c r="O91" s="2">
        <f t="shared" si="21"/>
        <v>72.862631611200001</v>
      </c>
      <c r="Q91" s="2">
        <f t="shared" si="22"/>
        <v>53.45749722</v>
      </c>
      <c r="R91" s="2">
        <f t="shared" si="15"/>
        <v>55.061222136600001</v>
      </c>
      <c r="S91" s="2"/>
      <c r="T91" s="2">
        <f t="shared" si="23"/>
        <v>55.061222136600001</v>
      </c>
      <c r="V91" s="11"/>
    </row>
    <row r="92" spans="1:22" ht="15" customHeight="1" x14ac:dyDescent="0.2">
      <c r="A92" s="112">
        <v>45292</v>
      </c>
      <c r="B92" s="5">
        <f>VLOOKUP($A92,'ESAI - Q3 - Low Case'!$A$56:$N$343,9)</f>
        <v>98.999415979199995</v>
      </c>
      <c r="C92" s="2">
        <f t="shared" si="12"/>
        <v>101.96939845857599</v>
      </c>
      <c r="D92" s="2">
        <f t="shared" si="16"/>
        <v>7.883549617060793</v>
      </c>
      <c r="E92" s="2">
        <f t="shared" si="17"/>
        <v>109.85294807563679</v>
      </c>
      <c r="G92" s="2">
        <f>VLOOKUP($A92,'ESAI - Q3 - Low Case'!$A$56:$N$343,10)</f>
        <v>66.646697490000008</v>
      </c>
      <c r="H92" s="2">
        <f t="shared" si="13"/>
        <v>68.646098414700006</v>
      </c>
      <c r="I92" s="2">
        <f t="shared" si="18"/>
        <v>3.7532663711979031</v>
      </c>
      <c r="J92" s="2">
        <f t="shared" si="19"/>
        <v>72.399364785897916</v>
      </c>
      <c r="L92" s="2">
        <f t="shared" si="20"/>
        <v>98.999415979199995</v>
      </c>
      <c r="M92" s="2">
        <f t="shared" si="14"/>
        <v>101.96939845857599</v>
      </c>
      <c r="N92" s="2"/>
      <c r="O92" s="2">
        <f t="shared" si="21"/>
        <v>101.96939845857599</v>
      </c>
      <c r="Q92" s="2">
        <f t="shared" si="22"/>
        <v>66.646697490000008</v>
      </c>
      <c r="R92" s="2">
        <f t="shared" si="15"/>
        <v>68.646098414700006</v>
      </c>
      <c r="S92" s="2"/>
      <c r="T92" s="2">
        <f t="shared" si="23"/>
        <v>68.646098414700006</v>
      </c>
      <c r="V92" s="11"/>
    </row>
    <row r="93" spans="1:22" ht="15" customHeight="1" x14ac:dyDescent="0.2">
      <c r="A93" s="112">
        <v>45323</v>
      </c>
      <c r="B93" s="5">
        <f>VLOOKUP($A93,'ESAI - Q3 - Low Case'!$A$56:$N$343,9)</f>
        <v>71.800637252399994</v>
      </c>
      <c r="C93" s="2">
        <f t="shared" si="12"/>
        <v>73.954656369972</v>
      </c>
      <c r="D93" s="2">
        <f t="shared" si="16"/>
        <v>7.883549617060793</v>
      </c>
      <c r="E93" s="2">
        <f t="shared" si="17"/>
        <v>81.838205987032794</v>
      </c>
      <c r="G93" s="2">
        <f>VLOOKUP($A93,'ESAI - Q3 - Low Case'!$A$56:$N$343,10)</f>
        <v>60.044764381199997</v>
      </c>
      <c r="H93" s="2">
        <f t="shared" si="13"/>
        <v>61.846107312636001</v>
      </c>
      <c r="I93" s="2">
        <f t="shared" si="18"/>
        <v>3.7532663711979031</v>
      </c>
      <c r="J93" s="2">
        <f t="shared" si="19"/>
        <v>65.599373683833903</v>
      </c>
      <c r="L93" s="2">
        <f t="shared" si="20"/>
        <v>71.800637252399994</v>
      </c>
      <c r="M93" s="2">
        <f t="shared" si="14"/>
        <v>73.954656369972</v>
      </c>
      <c r="N93" s="2"/>
      <c r="O93" s="2">
        <f t="shared" si="21"/>
        <v>73.954656369972</v>
      </c>
      <c r="Q93" s="2">
        <f t="shared" si="22"/>
        <v>60.044764381199997</v>
      </c>
      <c r="R93" s="2">
        <f t="shared" si="15"/>
        <v>61.846107312636001</v>
      </c>
      <c r="S93" s="2"/>
      <c r="T93" s="2">
        <f t="shared" si="23"/>
        <v>61.846107312636001</v>
      </c>
      <c r="V93" s="11"/>
    </row>
    <row r="94" spans="1:22" ht="15" customHeight="1" x14ac:dyDescent="0.2">
      <c r="A94" s="112">
        <v>45352</v>
      </c>
      <c r="B94" s="5">
        <f>VLOOKUP($A94,'ESAI - Q3 - Low Case'!$A$56:$N$343,9)</f>
        <v>50.839597533599999</v>
      </c>
      <c r="C94" s="2">
        <f t="shared" si="12"/>
        <v>52.364785459608001</v>
      </c>
      <c r="D94" s="2">
        <f t="shared" si="16"/>
        <v>7.883549617060793</v>
      </c>
      <c r="E94" s="2">
        <f t="shared" si="17"/>
        <v>60.248335076668795</v>
      </c>
      <c r="G94" s="2">
        <f>VLOOKUP($A94,'ESAI - Q3 - Low Case'!$A$56:$N$343,10)</f>
        <v>43.060357148400001</v>
      </c>
      <c r="H94" s="2">
        <f t="shared" si="13"/>
        <v>44.352167862851999</v>
      </c>
      <c r="I94" s="2">
        <f t="shared" si="18"/>
        <v>3.7532663711979031</v>
      </c>
      <c r="J94" s="2">
        <f t="shared" si="19"/>
        <v>48.105434234049902</v>
      </c>
      <c r="L94" s="2">
        <f t="shared" si="20"/>
        <v>50.839597533599999</v>
      </c>
      <c r="M94" s="2">
        <f t="shared" si="14"/>
        <v>52.364785459608001</v>
      </c>
      <c r="N94" s="2"/>
      <c r="O94" s="2">
        <f t="shared" si="21"/>
        <v>52.364785459608001</v>
      </c>
      <c r="Q94" s="2">
        <f t="shared" si="22"/>
        <v>43.060357148400001</v>
      </c>
      <c r="R94" s="2">
        <f t="shared" si="15"/>
        <v>44.352167862851999</v>
      </c>
      <c r="S94" s="2"/>
      <c r="T94" s="2">
        <f t="shared" si="23"/>
        <v>44.352167862851999</v>
      </c>
      <c r="V94" s="11"/>
    </row>
    <row r="95" spans="1:22" ht="15" customHeight="1" x14ac:dyDescent="0.2">
      <c r="A95" s="112">
        <v>45383</v>
      </c>
      <c r="B95" s="5">
        <f>VLOOKUP($A95,'ESAI - Q3 - Low Case'!$A$56:$N$343,9)</f>
        <v>47.916952671600008</v>
      </c>
      <c r="C95" s="2">
        <f t="shared" si="12"/>
        <v>49.354461251748006</v>
      </c>
      <c r="D95" s="2">
        <f t="shared" si="16"/>
        <v>7.883549617060793</v>
      </c>
      <c r="E95" s="2">
        <f t="shared" si="17"/>
        <v>57.2380108688088</v>
      </c>
      <c r="G95" s="2">
        <f>VLOOKUP($A95,'ESAI - Q3 - Low Case'!$A$56:$N$343,10)</f>
        <v>38.635767957600002</v>
      </c>
      <c r="H95" s="2">
        <f t="shared" si="13"/>
        <v>39.794840996328006</v>
      </c>
      <c r="I95" s="2">
        <f t="shared" si="18"/>
        <v>3.7532663711979031</v>
      </c>
      <c r="J95" s="2">
        <f t="shared" si="19"/>
        <v>43.548107367525908</v>
      </c>
      <c r="L95" s="2">
        <f t="shared" si="20"/>
        <v>47.916952671600008</v>
      </c>
      <c r="M95" s="2">
        <f t="shared" si="14"/>
        <v>49.354461251748006</v>
      </c>
      <c r="N95" s="2"/>
      <c r="O95" s="2">
        <f t="shared" si="21"/>
        <v>49.354461251748006</v>
      </c>
      <c r="Q95" s="2">
        <f t="shared" si="22"/>
        <v>38.635767957600002</v>
      </c>
      <c r="R95" s="2">
        <f t="shared" si="15"/>
        <v>39.794840996328006</v>
      </c>
      <c r="S95" s="2"/>
      <c r="T95" s="2">
        <f t="shared" si="23"/>
        <v>39.794840996328006</v>
      </c>
      <c r="V95" s="11"/>
    </row>
    <row r="96" spans="1:22" ht="15" customHeight="1" x14ac:dyDescent="0.2">
      <c r="A96" s="112">
        <v>45413</v>
      </c>
      <c r="B96" s="5">
        <f>VLOOKUP($A96,'ESAI - Q3 - Low Case'!$A$56:$N$343,9)</f>
        <v>53.817644736000005</v>
      </c>
      <c r="C96" s="2">
        <f t="shared" si="12"/>
        <v>55.43217407808001</v>
      </c>
      <c r="D96" s="2">
        <f t="shared" si="16"/>
        <v>7.883549617060793</v>
      </c>
      <c r="E96" s="2">
        <f t="shared" si="17"/>
        <v>63.315723695140804</v>
      </c>
      <c r="G96" s="2">
        <f>VLOOKUP($A96,'ESAI - Q3 - Low Case'!$A$56:$N$343,10)</f>
        <v>40.384505570399995</v>
      </c>
      <c r="H96" s="2">
        <f t="shared" si="13"/>
        <v>41.596040737511998</v>
      </c>
      <c r="I96" s="2">
        <f t="shared" si="18"/>
        <v>3.7532663711979031</v>
      </c>
      <c r="J96" s="2">
        <f t="shared" si="19"/>
        <v>45.349307108709901</v>
      </c>
      <c r="L96" s="2">
        <f t="shared" si="20"/>
        <v>53.817644736000005</v>
      </c>
      <c r="M96" s="2">
        <f t="shared" si="14"/>
        <v>55.43217407808001</v>
      </c>
      <c r="N96" s="2"/>
      <c r="O96" s="2">
        <f t="shared" si="21"/>
        <v>55.43217407808001</v>
      </c>
      <c r="Q96" s="2">
        <f t="shared" si="22"/>
        <v>40.384505570399995</v>
      </c>
      <c r="R96" s="2">
        <f t="shared" si="15"/>
        <v>41.596040737511998</v>
      </c>
      <c r="S96" s="2"/>
      <c r="T96" s="2">
        <f t="shared" si="23"/>
        <v>41.596040737511998</v>
      </c>
      <c r="V96" s="11"/>
    </row>
    <row r="97" spans="1:22" ht="15" customHeight="1" x14ac:dyDescent="0.2">
      <c r="A97" s="112">
        <v>45444</v>
      </c>
      <c r="B97" s="5">
        <f>VLOOKUP($A97,'ESAI - Q3 - Low Case'!$A$56:$N$343,9)</f>
        <v>56.961426617999997</v>
      </c>
      <c r="C97" s="2">
        <f t="shared" si="12"/>
        <v>58.670269416540002</v>
      </c>
      <c r="D97" s="2">
        <f t="shared" si="16"/>
        <v>7.883549617060793</v>
      </c>
      <c r="E97" s="2">
        <f t="shared" si="17"/>
        <v>66.553819033600789</v>
      </c>
      <c r="G97" s="2">
        <f>VLOOKUP($A97,'ESAI - Q3 - Low Case'!$A$56:$N$343,10)</f>
        <v>41.216236703999996</v>
      </c>
      <c r="H97" s="2">
        <f t="shared" si="13"/>
        <v>42.452723805119994</v>
      </c>
      <c r="I97" s="2">
        <f t="shared" si="18"/>
        <v>3.7532663711979031</v>
      </c>
      <c r="J97" s="2">
        <f t="shared" si="19"/>
        <v>46.205990176317897</v>
      </c>
      <c r="L97" s="2">
        <f t="shared" si="20"/>
        <v>56.961426617999997</v>
      </c>
      <c r="M97" s="2">
        <f t="shared" si="14"/>
        <v>58.670269416540002</v>
      </c>
      <c r="N97" s="2"/>
      <c r="O97" s="2">
        <f t="shared" si="21"/>
        <v>58.670269416540002</v>
      </c>
      <c r="Q97" s="2">
        <f t="shared" si="22"/>
        <v>41.216236703999996</v>
      </c>
      <c r="R97" s="2">
        <f t="shared" si="15"/>
        <v>42.452723805119994</v>
      </c>
      <c r="S97" s="2"/>
      <c r="T97" s="2">
        <f t="shared" si="23"/>
        <v>42.452723805119994</v>
      </c>
      <c r="V97" s="11"/>
    </row>
    <row r="98" spans="1:22" ht="15" customHeight="1" x14ac:dyDescent="0.2">
      <c r="A98" s="112">
        <v>45474</v>
      </c>
      <c r="B98" s="5">
        <f>VLOOKUP($A98,'ESAI - Q3 - Low Case'!$A$56:$N$343,9)</f>
        <v>69.365077498800005</v>
      </c>
      <c r="C98" s="2">
        <f t="shared" si="12"/>
        <v>71.446029823764007</v>
      </c>
      <c r="D98" s="2">
        <f t="shared" si="16"/>
        <v>7.883549617060793</v>
      </c>
      <c r="E98" s="2">
        <f t="shared" si="17"/>
        <v>79.329579440824801</v>
      </c>
      <c r="G98" s="2">
        <f>VLOOKUP($A98,'ESAI - Q3 - Low Case'!$A$56:$N$343,10)</f>
        <v>43.016918367599999</v>
      </c>
      <c r="H98" s="2">
        <f t="shared" si="13"/>
        <v>44.307425918627999</v>
      </c>
      <c r="I98" s="2">
        <f t="shared" si="18"/>
        <v>3.7532663711979031</v>
      </c>
      <c r="J98" s="2">
        <f t="shared" si="19"/>
        <v>48.060692289825901</v>
      </c>
      <c r="L98" s="2">
        <f t="shared" si="20"/>
        <v>69.365077498800005</v>
      </c>
      <c r="M98" s="2">
        <f t="shared" si="14"/>
        <v>71.446029823764007</v>
      </c>
      <c r="N98" s="2"/>
      <c r="O98" s="2">
        <f t="shared" si="21"/>
        <v>71.446029823764007</v>
      </c>
      <c r="Q98" s="2">
        <f t="shared" si="22"/>
        <v>43.016918367599999</v>
      </c>
      <c r="R98" s="2">
        <f t="shared" si="15"/>
        <v>44.307425918627999</v>
      </c>
      <c r="S98" s="2"/>
      <c r="T98" s="2">
        <f t="shared" si="23"/>
        <v>44.307425918627999</v>
      </c>
      <c r="V98" s="11"/>
    </row>
    <row r="99" spans="1:22" ht="15" customHeight="1" x14ac:dyDescent="0.2">
      <c r="A99" s="112">
        <v>45505</v>
      </c>
      <c r="B99" s="5">
        <f>VLOOKUP($A99,'ESAI - Q3 - Low Case'!$A$56:$N$343,9)</f>
        <v>54.280042192800003</v>
      </c>
      <c r="C99" s="2">
        <f t="shared" si="12"/>
        <v>55.908443458584003</v>
      </c>
      <c r="D99" s="2">
        <f t="shared" si="16"/>
        <v>7.883549617060793</v>
      </c>
      <c r="E99" s="2">
        <f t="shared" si="17"/>
        <v>63.791993075644797</v>
      </c>
      <c r="G99" s="2">
        <f>VLOOKUP($A99,'ESAI - Q3 - Low Case'!$A$56:$N$343,10)</f>
        <v>42.473278155599999</v>
      </c>
      <c r="H99" s="2">
        <f t="shared" si="13"/>
        <v>43.747476500268</v>
      </c>
      <c r="I99" s="2">
        <f t="shared" si="18"/>
        <v>3.7532663711979031</v>
      </c>
      <c r="J99" s="2">
        <f t="shared" si="19"/>
        <v>47.500742871465903</v>
      </c>
      <c r="L99" s="2">
        <f t="shared" si="20"/>
        <v>54.280042192800003</v>
      </c>
      <c r="M99" s="2">
        <f t="shared" si="14"/>
        <v>55.908443458584003</v>
      </c>
      <c r="N99" s="2"/>
      <c r="O99" s="2">
        <f t="shared" si="21"/>
        <v>55.908443458584003</v>
      </c>
      <c r="Q99" s="2">
        <f t="shared" si="22"/>
        <v>42.473278155599999</v>
      </c>
      <c r="R99" s="2">
        <f t="shared" si="15"/>
        <v>43.747476500268</v>
      </c>
      <c r="S99" s="2"/>
      <c r="T99" s="2">
        <f t="shared" si="23"/>
        <v>43.747476500268</v>
      </c>
      <c r="V99" s="11"/>
    </row>
    <row r="100" spans="1:22" ht="15" customHeight="1" x14ac:dyDescent="0.2">
      <c r="A100" s="112">
        <v>45536</v>
      </c>
      <c r="B100" s="5">
        <f>VLOOKUP($A100,'ESAI - Q3 - Low Case'!$A$56:$N$343,9)</f>
        <v>46.456874038800002</v>
      </c>
      <c r="C100" s="2">
        <f t="shared" si="12"/>
        <v>47.850580259964005</v>
      </c>
      <c r="D100" s="2">
        <f t="shared" si="16"/>
        <v>7.883549617060793</v>
      </c>
      <c r="E100" s="2">
        <f t="shared" si="17"/>
        <v>55.734129877024799</v>
      </c>
      <c r="G100" s="2">
        <f>VLOOKUP($A100,'ESAI - Q3 - Low Case'!$A$56:$N$343,10)</f>
        <v>40.376029431600003</v>
      </c>
      <c r="H100" s="2">
        <f t="shared" si="13"/>
        <v>41.587310314548006</v>
      </c>
      <c r="I100" s="2">
        <f t="shared" si="18"/>
        <v>3.7532663711979031</v>
      </c>
      <c r="J100" s="2">
        <f t="shared" si="19"/>
        <v>45.340576685745908</v>
      </c>
      <c r="L100" s="2">
        <f t="shared" si="20"/>
        <v>46.456874038800002</v>
      </c>
      <c r="M100" s="2">
        <f t="shared" si="14"/>
        <v>47.850580259964005</v>
      </c>
      <c r="N100" s="2"/>
      <c r="O100" s="2">
        <f t="shared" si="21"/>
        <v>47.850580259964005</v>
      </c>
      <c r="Q100" s="2">
        <f t="shared" si="22"/>
        <v>40.376029431600003</v>
      </c>
      <c r="R100" s="2">
        <f t="shared" si="15"/>
        <v>41.587310314548006</v>
      </c>
      <c r="S100" s="2"/>
      <c r="T100" s="2">
        <f t="shared" si="23"/>
        <v>41.587310314548006</v>
      </c>
      <c r="V100" s="11"/>
    </row>
    <row r="101" spans="1:22" ht="15" customHeight="1" x14ac:dyDescent="0.2">
      <c r="A101" s="112">
        <v>45566</v>
      </c>
      <c r="B101" s="5">
        <f>VLOOKUP($A101,'ESAI - Q3 - Low Case'!$A$56:$N$343,9)</f>
        <v>44.542526594400002</v>
      </c>
      <c r="C101" s="2">
        <f t="shared" si="12"/>
        <v>45.878802392232004</v>
      </c>
      <c r="D101" s="2">
        <f t="shared" si="16"/>
        <v>7.883549617060793</v>
      </c>
      <c r="E101" s="2">
        <f t="shared" si="17"/>
        <v>53.762352009292798</v>
      </c>
      <c r="G101" s="2">
        <f>VLOOKUP($A101,'ESAI - Q3 - Low Case'!$A$56:$N$343,10)</f>
        <v>38.523002122800001</v>
      </c>
      <c r="H101" s="2">
        <f t="shared" si="13"/>
        <v>39.678692186484</v>
      </c>
      <c r="I101" s="2">
        <f t="shared" si="18"/>
        <v>3.7532663711979031</v>
      </c>
      <c r="J101" s="2">
        <f t="shared" si="19"/>
        <v>43.431958557681902</v>
      </c>
      <c r="L101" s="2">
        <f t="shared" si="20"/>
        <v>44.542526594400002</v>
      </c>
      <c r="M101" s="2">
        <f t="shared" si="14"/>
        <v>45.878802392232004</v>
      </c>
      <c r="N101" s="2"/>
      <c r="O101" s="2">
        <f t="shared" si="21"/>
        <v>45.878802392232004</v>
      </c>
      <c r="Q101" s="2">
        <f t="shared" si="22"/>
        <v>38.523002122800001</v>
      </c>
      <c r="R101" s="2">
        <f t="shared" si="15"/>
        <v>39.678692186484</v>
      </c>
      <c r="S101" s="2"/>
      <c r="T101" s="2">
        <f t="shared" si="23"/>
        <v>39.678692186484</v>
      </c>
      <c r="V101" s="11"/>
    </row>
    <row r="102" spans="1:22" ht="15" customHeight="1" x14ac:dyDescent="0.2">
      <c r="A102" s="112">
        <v>45597</v>
      </c>
      <c r="B102" s="5">
        <f>VLOOKUP($A102,'ESAI - Q3 - Low Case'!$A$56:$N$343,9)</f>
        <v>50.672740262399998</v>
      </c>
      <c r="C102" s="2">
        <f t="shared" si="12"/>
        <v>52.192922470272002</v>
      </c>
      <c r="D102" s="2">
        <f t="shared" si="16"/>
        <v>7.883549617060793</v>
      </c>
      <c r="E102" s="2">
        <f t="shared" si="17"/>
        <v>60.076472087332796</v>
      </c>
      <c r="G102" s="2">
        <f>VLOOKUP($A102,'ESAI - Q3 - Low Case'!$A$56:$N$343,10)</f>
        <v>42.158251278000002</v>
      </c>
      <c r="H102" s="2">
        <f t="shared" si="13"/>
        <v>43.422998816340005</v>
      </c>
      <c r="I102" s="2">
        <f t="shared" si="18"/>
        <v>3.7532663711979031</v>
      </c>
      <c r="J102" s="2">
        <f t="shared" si="19"/>
        <v>47.176265187537908</v>
      </c>
      <c r="L102" s="2">
        <f t="shared" si="20"/>
        <v>50.672740262399998</v>
      </c>
      <c r="M102" s="2">
        <f t="shared" si="14"/>
        <v>52.192922470272002</v>
      </c>
      <c r="N102" s="2"/>
      <c r="O102" s="2">
        <f t="shared" si="21"/>
        <v>52.192922470272002</v>
      </c>
      <c r="Q102" s="2">
        <f t="shared" si="22"/>
        <v>42.158251278000002</v>
      </c>
      <c r="R102" s="2">
        <f t="shared" si="15"/>
        <v>43.422998816340005</v>
      </c>
      <c r="S102" s="2"/>
      <c r="T102" s="2">
        <f t="shared" si="23"/>
        <v>43.422998816340005</v>
      </c>
      <c r="V102" s="11"/>
    </row>
    <row r="103" spans="1:22" ht="15" customHeight="1" x14ac:dyDescent="0.2">
      <c r="A103" s="112">
        <v>45627</v>
      </c>
      <c r="B103" s="5">
        <f>VLOOKUP($A103,'ESAI - Q3 - Low Case'!$A$56:$N$343,9)</f>
        <v>72.155227420800003</v>
      </c>
      <c r="C103" s="2">
        <f t="shared" si="12"/>
        <v>74.319884243423999</v>
      </c>
      <c r="D103" s="2">
        <f t="shared" si="16"/>
        <v>7.883549617060793</v>
      </c>
      <c r="E103" s="2">
        <f t="shared" si="17"/>
        <v>82.203433860484793</v>
      </c>
      <c r="F103" s="132"/>
      <c r="G103" s="2">
        <f>VLOOKUP($A103,'ESAI - Q3 - Low Case'!$A$56:$N$343,10)</f>
        <v>54.526647164400003</v>
      </c>
      <c r="H103" s="2">
        <f t="shared" si="13"/>
        <v>56.162446579332006</v>
      </c>
      <c r="I103" s="2">
        <f t="shared" si="18"/>
        <v>3.7532663711979031</v>
      </c>
      <c r="J103" s="2">
        <f t="shared" si="19"/>
        <v>59.915712950529908</v>
      </c>
      <c r="K103" s="132"/>
      <c r="L103" s="2">
        <f t="shared" si="20"/>
        <v>72.155227420800003</v>
      </c>
      <c r="M103" s="2">
        <f t="shared" si="14"/>
        <v>74.319884243423999</v>
      </c>
      <c r="N103" s="2"/>
      <c r="O103" s="2">
        <f t="shared" si="21"/>
        <v>74.319884243423999</v>
      </c>
      <c r="P103" s="132"/>
      <c r="Q103" s="2">
        <f t="shared" si="22"/>
        <v>54.526647164400003</v>
      </c>
      <c r="R103" s="2">
        <f t="shared" si="15"/>
        <v>56.162446579332006</v>
      </c>
      <c r="S103" s="2"/>
      <c r="T103" s="2">
        <f t="shared" si="23"/>
        <v>56.162446579332006</v>
      </c>
      <c r="V103" s="11"/>
    </row>
    <row r="104" spans="1:22" ht="15" customHeight="1" x14ac:dyDescent="0.2">
      <c r="A104" s="112">
        <v>45658</v>
      </c>
      <c r="B104" s="5">
        <f>VLOOKUP($A104,'ESAI - Q3 - Low Case'!$A$56:$N$343,9)</f>
        <v>100.97940429878399</v>
      </c>
      <c r="C104" s="2">
        <f t="shared" si="12"/>
        <v>104.00878642774751</v>
      </c>
      <c r="D104" s="2">
        <f t="shared" si="16"/>
        <v>7.9623851132314014</v>
      </c>
      <c r="E104" s="2">
        <f t="shared" si="17"/>
        <v>111.97117154097892</v>
      </c>
      <c r="G104" s="2">
        <f>VLOOKUP($A104,'ESAI - Q3 - Low Case'!$A$56:$N$343,10)</f>
        <v>67.979631439800016</v>
      </c>
      <c r="H104" s="2">
        <f t="shared" si="13"/>
        <v>70.019020382994015</v>
      </c>
      <c r="I104" s="2">
        <f t="shared" si="18"/>
        <v>3.7907990349098819</v>
      </c>
      <c r="J104" s="2">
        <f t="shared" si="19"/>
        <v>73.809819417903896</v>
      </c>
      <c r="L104" s="2">
        <f t="shared" si="20"/>
        <v>100.97940429878399</v>
      </c>
      <c r="M104" s="2">
        <f t="shared" si="14"/>
        <v>104.00878642774751</v>
      </c>
      <c r="N104" s="2"/>
      <c r="O104" s="2">
        <f t="shared" si="21"/>
        <v>104.00878642774751</v>
      </c>
      <c r="Q104" s="2">
        <f t="shared" si="22"/>
        <v>67.979631439800016</v>
      </c>
      <c r="R104" s="2">
        <f t="shared" si="15"/>
        <v>70.019020382994015</v>
      </c>
      <c r="S104" s="2"/>
      <c r="T104" s="2">
        <f t="shared" si="23"/>
        <v>70.019020382994015</v>
      </c>
      <c r="V104" s="11"/>
    </row>
    <row r="105" spans="1:22" ht="15" customHeight="1" x14ac:dyDescent="0.2">
      <c r="A105" s="112">
        <v>45689</v>
      </c>
      <c r="B105" s="5">
        <f>VLOOKUP($A105,'ESAI - Q3 - Low Case'!$A$56:$N$343,9)</f>
        <v>73.236649997447998</v>
      </c>
      <c r="C105" s="2">
        <f t="shared" si="12"/>
        <v>75.433749497371437</v>
      </c>
      <c r="D105" s="2">
        <f t="shared" si="16"/>
        <v>7.9623851132314014</v>
      </c>
      <c r="E105" s="2">
        <f t="shared" si="17"/>
        <v>83.396134610602843</v>
      </c>
      <c r="G105" s="2">
        <f>VLOOKUP($A105,'ESAI - Q3 - Low Case'!$A$56:$N$343,10)</f>
        <v>61.245659668823997</v>
      </c>
      <c r="H105" s="2">
        <f t="shared" si="13"/>
        <v>63.083029458888717</v>
      </c>
      <c r="I105" s="2">
        <f t="shared" si="18"/>
        <v>3.7907990349098819</v>
      </c>
      <c r="J105" s="2">
        <f t="shared" si="19"/>
        <v>66.873828493798598</v>
      </c>
      <c r="L105" s="2">
        <f t="shared" si="20"/>
        <v>73.236649997447998</v>
      </c>
      <c r="M105" s="2">
        <f t="shared" si="14"/>
        <v>75.433749497371437</v>
      </c>
      <c r="N105" s="2"/>
      <c r="O105" s="2">
        <f t="shared" si="21"/>
        <v>75.433749497371437</v>
      </c>
      <c r="Q105" s="2">
        <f t="shared" si="22"/>
        <v>61.245659668823997</v>
      </c>
      <c r="R105" s="2">
        <f t="shared" si="15"/>
        <v>63.083029458888717</v>
      </c>
      <c r="S105" s="2"/>
      <c r="T105" s="2">
        <f t="shared" si="23"/>
        <v>63.083029458888717</v>
      </c>
      <c r="V105" s="11"/>
    </row>
    <row r="106" spans="1:22" ht="15" customHeight="1" x14ac:dyDescent="0.2">
      <c r="A106" s="112">
        <v>45717</v>
      </c>
      <c r="B106" s="5">
        <f>VLOOKUP($A106,'ESAI - Q3 - Low Case'!$A$56:$N$343,9)</f>
        <v>51.856389484272</v>
      </c>
      <c r="C106" s="2">
        <f t="shared" si="12"/>
        <v>53.412081168800164</v>
      </c>
      <c r="D106" s="2">
        <f t="shared" si="16"/>
        <v>7.9623851132314014</v>
      </c>
      <c r="E106" s="2">
        <f t="shared" si="17"/>
        <v>61.374466282031563</v>
      </c>
      <c r="G106" s="2">
        <f>VLOOKUP($A106,'ESAI - Q3 - Low Case'!$A$56:$N$343,10)</f>
        <v>43.921564291368</v>
      </c>
      <c r="H106" s="2">
        <f t="shared" si="13"/>
        <v>45.239211220109041</v>
      </c>
      <c r="I106" s="2">
        <f t="shared" si="18"/>
        <v>3.7907990349098819</v>
      </c>
      <c r="J106" s="2">
        <f t="shared" si="19"/>
        <v>49.030010255018922</v>
      </c>
      <c r="L106" s="2">
        <f t="shared" si="20"/>
        <v>51.856389484272</v>
      </c>
      <c r="M106" s="2">
        <f t="shared" si="14"/>
        <v>53.412081168800164</v>
      </c>
      <c r="N106" s="2"/>
      <c r="O106" s="2">
        <f t="shared" si="21"/>
        <v>53.412081168800164</v>
      </c>
      <c r="Q106" s="2">
        <f t="shared" si="22"/>
        <v>43.921564291368</v>
      </c>
      <c r="R106" s="2">
        <f t="shared" si="15"/>
        <v>45.239211220109041</v>
      </c>
      <c r="S106" s="2"/>
      <c r="T106" s="2">
        <f t="shared" si="23"/>
        <v>45.239211220109041</v>
      </c>
      <c r="V106" s="11"/>
    </row>
    <row r="107" spans="1:22" ht="15" customHeight="1" x14ac:dyDescent="0.2">
      <c r="A107" s="112">
        <v>45748</v>
      </c>
      <c r="B107" s="5">
        <f>VLOOKUP($A107,'ESAI - Q3 - Low Case'!$A$56:$N$343,9)</f>
        <v>48.875291725032007</v>
      </c>
      <c r="C107" s="2">
        <f t="shared" si="12"/>
        <v>50.34155047678297</v>
      </c>
      <c r="D107" s="2">
        <f t="shared" si="16"/>
        <v>7.9623851132314014</v>
      </c>
      <c r="E107" s="2">
        <f t="shared" si="17"/>
        <v>58.303935590014369</v>
      </c>
      <c r="G107" s="2">
        <f>VLOOKUP($A107,'ESAI - Q3 - Low Case'!$A$56:$N$343,10)</f>
        <v>39.408483316752005</v>
      </c>
      <c r="H107" s="2">
        <f t="shared" si="13"/>
        <v>40.590737816254567</v>
      </c>
      <c r="I107" s="2">
        <f t="shared" si="18"/>
        <v>3.7907990349098819</v>
      </c>
      <c r="J107" s="2">
        <f t="shared" si="19"/>
        <v>44.381536851164448</v>
      </c>
      <c r="L107" s="2">
        <f t="shared" si="20"/>
        <v>48.875291725032007</v>
      </c>
      <c r="M107" s="2">
        <f t="shared" si="14"/>
        <v>50.34155047678297</v>
      </c>
      <c r="N107" s="2"/>
      <c r="O107" s="2">
        <f t="shared" si="21"/>
        <v>50.34155047678297</v>
      </c>
      <c r="Q107" s="2">
        <f t="shared" si="22"/>
        <v>39.408483316752005</v>
      </c>
      <c r="R107" s="2">
        <f t="shared" si="15"/>
        <v>40.590737816254567</v>
      </c>
      <c r="S107" s="2"/>
      <c r="T107" s="2">
        <f t="shared" si="23"/>
        <v>40.590737816254567</v>
      </c>
      <c r="V107" s="11"/>
    </row>
    <row r="108" spans="1:22" ht="15" customHeight="1" x14ac:dyDescent="0.2">
      <c r="A108" s="112">
        <v>45778</v>
      </c>
      <c r="B108" s="5">
        <f>VLOOKUP($A108,'ESAI - Q3 - Low Case'!$A$56:$N$343,9)</f>
        <v>54.893997630720008</v>
      </c>
      <c r="C108" s="2">
        <f t="shared" si="12"/>
        <v>56.54081755964161</v>
      </c>
      <c r="D108" s="2">
        <f t="shared" si="16"/>
        <v>7.9623851132314014</v>
      </c>
      <c r="E108" s="2">
        <f t="shared" si="17"/>
        <v>64.503202672873016</v>
      </c>
      <c r="G108" s="2">
        <f>VLOOKUP($A108,'ESAI - Q3 - Low Case'!$A$56:$N$343,10)</f>
        <v>41.192195681807995</v>
      </c>
      <c r="H108" s="2">
        <f t="shared" si="13"/>
        <v>42.427961552262239</v>
      </c>
      <c r="I108" s="2">
        <f t="shared" si="18"/>
        <v>3.7907990349098819</v>
      </c>
      <c r="J108" s="2">
        <f t="shared" si="19"/>
        <v>46.21876058717212</v>
      </c>
      <c r="L108" s="2">
        <f t="shared" si="20"/>
        <v>54.893997630720008</v>
      </c>
      <c r="M108" s="2">
        <f t="shared" si="14"/>
        <v>56.54081755964161</v>
      </c>
      <c r="N108" s="2"/>
      <c r="O108" s="2">
        <f t="shared" si="21"/>
        <v>56.54081755964161</v>
      </c>
      <c r="Q108" s="2">
        <f t="shared" si="22"/>
        <v>41.192195681807995</v>
      </c>
      <c r="R108" s="2">
        <f t="shared" si="15"/>
        <v>42.427961552262239</v>
      </c>
      <c r="S108" s="2"/>
      <c r="T108" s="2">
        <f t="shared" si="23"/>
        <v>42.427961552262239</v>
      </c>
      <c r="V108" s="11"/>
    </row>
    <row r="109" spans="1:22" ht="15" customHeight="1" x14ac:dyDescent="0.2">
      <c r="A109" s="112">
        <v>45809</v>
      </c>
      <c r="B109" s="5">
        <f>VLOOKUP($A109,'ESAI - Q3 - Low Case'!$A$56:$N$343,9)</f>
        <v>58.100655150359998</v>
      </c>
      <c r="C109" s="2">
        <f t="shared" si="12"/>
        <v>59.843674804870801</v>
      </c>
      <c r="D109" s="2">
        <f t="shared" si="16"/>
        <v>7.9623851132314014</v>
      </c>
      <c r="E109" s="2">
        <f t="shared" si="17"/>
        <v>67.806059918102207</v>
      </c>
      <c r="G109" s="2">
        <f>VLOOKUP($A109,'ESAI - Q3 - Low Case'!$A$56:$N$343,10)</f>
        <v>42.040561438079997</v>
      </c>
      <c r="H109" s="2">
        <f t="shared" si="13"/>
        <v>43.301778281222397</v>
      </c>
      <c r="I109" s="2">
        <f t="shared" si="18"/>
        <v>3.7907990349098819</v>
      </c>
      <c r="J109" s="2">
        <f t="shared" si="19"/>
        <v>47.092577316132278</v>
      </c>
      <c r="L109" s="2">
        <f t="shared" si="20"/>
        <v>58.100655150359998</v>
      </c>
      <c r="M109" s="2">
        <f t="shared" si="14"/>
        <v>59.843674804870801</v>
      </c>
      <c r="N109" s="2"/>
      <c r="O109" s="2">
        <f t="shared" si="21"/>
        <v>59.843674804870801</v>
      </c>
      <c r="Q109" s="2">
        <f t="shared" si="22"/>
        <v>42.040561438079997</v>
      </c>
      <c r="R109" s="2">
        <f t="shared" si="15"/>
        <v>43.301778281222397</v>
      </c>
      <c r="S109" s="2"/>
      <c r="T109" s="2">
        <f t="shared" si="23"/>
        <v>43.301778281222397</v>
      </c>
      <c r="V109" s="11"/>
    </row>
    <row r="110" spans="1:22" ht="15" customHeight="1" x14ac:dyDescent="0.2">
      <c r="A110" s="112">
        <v>45839</v>
      </c>
      <c r="B110" s="5">
        <f>VLOOKUP($A110,'ESAI - Q3 - Low Case'!$A$56:$N$343,9)</f>
        <v>70.752379048776007</v>
      </c>
      <c r="C110" s="2">
        <f t="shared" si="12"/>
        <v>72.874950420239287</v>
      </c>
      <c r="D110" s="2">
        <f t="shared" si="16"/>
        <v>7.9623851132314014</v>
      </c>
      <c r="E110" s="2">
        <f t="shared" si="17"/>
        <v>80.837335533470693</v>
      </c>
      <c r="G110" s="2">
        <f>VLOOKUP($A110,'ESAI - Q3 - Low Case'!$A$56:$N$343,10)</f>
        <v>43.877256734951999</v>
      </c>
      <c r="H110" s="2">
        <f t="shared" si="13"/>
        <v>45.193574437000557</v>
      </c>
      <c r="I110" s="2">
        <f t="shared" si="18"/>
        <v>3.7907990349098819</v>
      </c>
      <c r="J110" s="2">
        <f t="shared" si="19"/>
        <v>48.984373471910438</v>
      </c>
      <c r="L110" s="2">
        <f t="shared" si="20"/>
        <v>70.752379048776007</v>
      </c>
      <c r="M110" s="2">
        <f t="shared" si="14"/>
        <v>72.874950420239287</v>
      </c>
      <c r="N110" s="2"/>
      <c r="O110" s="2">
        <f t="shared" si="21"/>
        <v>72.874950420239287</v>
      </c>
      <c r="Q110" s="2">
        <f t="shared" si="22"/>
        <v>43.877256734951999</v>
      </c>
      <c r="R110" s="2">
        <f t="shared" si="15"/>
        <v>45.193574437000557</v>
      </c>
      <c r="S110" s="2"/>
      <c r="T110" s="2">
        <f t="shared" si="23"/>
        <v>45.193574437000557</v>
      </c>
      <c r="V110" s="11"/>
    </row>
    <row r="111" spans="1:22" ht="15" customHeight="1" x14ac:dyDescent="0.2">
      <c r="A111" s="112">
        <v>45870</v>
      </c>
      <c r="B111" s="5">
        <f>VLOOKUP($A111,'ESAI - Q3 - Low Case'!$A$56:$N$343,9)</f>
        <v>55.365643036656003</v>
      </c>
      <c r="C111" s="2">
        <f t="shared" si="12"/>
        <v>57.026612327755686</v>
      </c>
      <c r="D111" s="2">
        <f t="shared" si="16"/>
        <v>7.9623851132314014</v>
      </c>
      <c r="E111" s="2">
        <f t="shared" si="17"/>
        <v>64.988997440987092</v>
      </c>
      <c r="G111" s="2">
        <f>VLOOKUP($A111,'ESAI - Q3 - Low Case'!$A$56:$N$343,10)</f>
        <v>43.322743718711997</v>
      </c>
      <c r="H111" s="2">
        <f t="shared" si="13"/>
        <v>44.62242603027336</v>
      </c>
      <c r="I111" s="2">
        <f t="shared" si="18"/>
        <v>3.7907990349098819</v>
      </c>
      <c r="J111" s="2">
        <f t="shared" si="19"/>
        <v>48.413225065183241</v>
      </c>
      <c r="L111" s="2">
        <f t="shared" si="20"/>
        <v>55.365643036656003</v>
      </c>
      <c r="M111" s="2">
        <f t="shared" si="14"/>
        <v>57.026612327755686</v>
      </c>
      <c r="N111" s="2"/>
      <c r="O111" s="2">
        <f t="shared" si="21"/>
        <v>57.026612327755686</v>
      </c>
      <c r="Q111" s="2">
        <f t="shared" si="22"/>
        <v>43.322743718711997</v>
      </c>
      <c r="R111" s="2">
        <f t="shared" si="15"/>
        <v>44.62242603027336</v>
      </c>
      <c r="S111" s="2"/>
      <c r="T111" s="2">
        <f t="shared" si="23"/>
        <v>44.62242603027336</v>
      </c>
      <c r="V111" s="11"/>
    </row>
    <row r="112" spans="1:22" ht="15" customHeight="1" x14ac:dyDescent="0.2">
      <c r="A112" s="112">
        <v>45901</v>
      </c>
      <c r="B112" s="5">
        <f>VLOOKUP($A112,'ESAI - Q3 - Low Case'!$A$56:$N$343,9)</f>
        <v>47.386011519576002</v>
      </c>
      <c r="C112" s="2">
        <f t="shared" si="12"/>
        <v>48.807591865163282</v>
      </c>
      <c r="D112" s="2">
        <f t="shared" si="16"/>
        <v>7.9623851132314014</v>
      </c>
      <c r="E112" s="2">
        <f t="shared" si="17"/>
        <v>56.769976978394681</v>
      </c>
      <c r="G112" s="2">
        <f>VLOOKUP($A112,'ESAI - Q3 - Low Case'!$A$56:$N$343,10)</f>
        <v>41.183550020232005</v>
      </c>
      <c r="H112" s="2">
        <f t="shared" si="13"/>
        <v>42.419056520838964</v>
      </c>
      <c r="I112" s="2">
        <f t="shared" si="18"/>
        <v>3.7907990349098819</v>
      </c>
      <c r="J112" s="2">
        <f t="shared" si="19"/>
        <v>46.209855555748845</v>
      </c>
      <c r="L112" s="2">
        <f t="shared" si="20"/>
        <v>47.386011519576002</v>
      </c>
      <c r="M112" s="2">
        <f t="shared" si="14"/>
        <v>48.807591865163282</v>
      </c>
      <c r="N112" s="2"/>
      <c r="O112" s="2">
        <f t="shared" si="21"/>
        <v>48.807591865163282</v>
      </c>
      <c r="Q112" s="2">
        <f t="shared" si="22"/>
        <v>41.183550020232005</v>
      </c>
      <c r="R112" s="2">
        <f t="shared" si="15"/>
        <v>42.419056520838964</v>
      </c>
      <c r="S112" s="2"/>
      <c r="T112" s="2">
        <f t="shared" si="23"/>
        <v>42.419056520838964</v>
      </c>
      <c r="V112" s="11"/>
    </row>
    <row r="113" spans="1:22" ht="15" customHeight="1" x14ac:dyDescent="0.2">
      <c r="A113" s="112">
        <v>45931</v>
      </c>
      <c r="B113" s="5">
        <f>VLOOKUP($A113,'ESAI - Q3 - Low Case'!$A$56:$N$343,9)</f>
        <v>45.433377126288001</v>
      </c>
      <c r="C113" s="2">
        <f t="shared" si="12"/>
        <v>46.796378440076644</v>
      </c>
      <c r="D113" s="2">
        <f t="shared" si="16"/>
        <v>7.9623851132314014</v>
      </c>
      <c r="E113" s="2">
        <f t="shared" si="17"/>
        <v>54.758763553308043</v>
      </c>
      <c r="G113" s="2">
        <f>VLOOKUP($A113,'ESAI - Q3 - Low Case'!$A$56:$N$343,10)</f>
        <v>39.293462165256003</v>
      </c>
      <c r="H113" s="2">
        <f t="shared" si="13"/>
        <v>40.472266030213682</v>
      </c>
      <c r="I113" s="2">
        <f t="shared" si="18"/>
        <v>3.7907990349098819</v>
      </c>
      <c r="J113" s="2">
        <f t="shared" si="19"/>
        <v>44.263065065123563</v>
      </c>
      <c r="L113" s="2">
        <f t="shared" si="20"/>
        <v>45.433377126288001</v>
      </c>
      <c r="M113" s="2">
        <f t="shared" si="14"/>
        <v>46.796378440076644</v>
      </c>
      <c r="N113" s="2"/>
      <c r="O113" s="2">
        <f t="shared" si="21"/>
        <v>46.796378440076644</v>
      </c>
      <c r="Q113" s="2">
        <f t="shared" si="22"/>
        <v>39.293462165256003</v>
      </c>
      <c r="R113" s="2">
        <f t="shared" si="15"/>
        <v>40.472266030213682</v>
      </c>
      <c r="S113" s="2"/>
      <c r="T113" s="2">
        <f t="shared" si="23"/>
        <v>40.472266030213682</v>
      </c>
      <c r="V113" s="11"/>
    </row>
    <row r="114" spans="1:22" ht="15" customHeight="1" x14ac:dyDescent="0.2">
      <c r="A114" s="112">
        <v>45962</v>
      </c>
      <c r="B114" s="5">
        <f>VLOOKUP($A114,'ESAI - Q3 - Low Case'!$A$56:$N$343,9)</f>
        <v>51.686195067648001</v>
      </c>
      <c r="C114" s="2">
        <f t="shared" si="12"/>
        <v>53.236780919677443</v>
      </c>
      <c r="D114" s="2">
        <f t="shared" si="16"/>
        <v>7.9623851132314014</v>
      </c>
      <c r="E114" s="2">
        <f t="shared" si="17"/>
        <v>61.199166032908842</v>
      </c>
      <c r="G114" s="2">
        <f>VLOOKUP($A114,'ESAI - Q3 - Low Case'!$A$56:$N$343,10)</f>
        <v>43.001416303559999</v>
      </c>
      <c r="H114" s="2">
        <f t="shared" si="13"/>
        <v>44.291458792666802</v>
      </c>
      <c r="I114" s="2">
        <f t="shared" si="18"/>
        <v>3.7907990349098819</v>
      </c>
      <c r="J114" s="2">
        <f t="shared" si="19"/>
        <v>48.082257827576683</v>
      </c>
      <c r="L114" s="2">
        <f t="shared" si="20"/>
        <v>51.686195067648001</v>
      </c>
      <c r="M114" s="2">
        <f t="shared" si="14"/>
        <v>53.236780919677443</v>
      </c>
      <c r="N114" s="2"/>
      <c r="O114" s="2">
        <f t="shared" si="21"/>
        <v>53.236780919677443</v>
      </c>
      <c r="Q114" s="2">
        <f t="shared" si="22"/>
        <v>43.001416303559999</v>
      </c>
      <c r="R114" s="2">
        <f t="shared" si="15"/>
        <v>44.291458792666802</v>
      </c>
      <c r="S114" s="2"/>
      <c r="T114" s="2">
        <f t="shared" si="23"/>
        <v>44.291458792666802</v>
      </c>
      <c r="V114" s="11"/>
    </row>
    <row r="115" spans="1:22" ht="15" customHeight="1" x14ac:dyDescent="0.2">
      <c r="A115" s="112">
        <v>45992</v>
      </c>
      <c r="B115" s="5">
        <f>VLOOKUP($A115,'ESAI - Q3 - Low Case'!$A$56:$N$343,9)</f>
        <v>73.598331969216005</v>
      </c>
      <c r="C115" s="2">
        <f t="shared" si="12"/>
        <v>75.806281928292492</v>
      </c>
      <c r="D115" s="2">
        <f t="shared" si="16"/>
        <v>7.9623851132314014</v>
      </c>
      <c r="E115" s="2">
        <f t="shared" si="17"/>
        <v>83.768667041523898</v>
      </c>
      <c r="G115" s="2">
        <f>VLOOKUP($A115,'ESAI - Q3 - Low Case'!$A$56:$N$343,10)</f>
        <v>55.617180107688007</v>
      </c>
      <c r="H115" s="2">
        <f t="shared" si="13"/>
        <v>57.28569551091865</v>
      </c>
      <c r="I115" s="2">
        <f t="shared" si="18"/>
        <v>3.7907990349098819</v>
      </c>
      <c r="J115" s="2">
        <f t="shared" si="19"/>
        <v>61.076494545828531</v>
      </c>
      <c r="L115" s="2">
        <f t="shared" si="20"/>
        <v>73.598331969216005</v>
      </c>
      <c r="M115" s="2">
        <f t="shared" si="14"/>
        <v>75.806281928292492</v>
      </c>
      <c r="N115" s="2"/>
      <c r="O115" s="2">
        <f t="shared" si="21"/>
        <v>75.806281928292492</v>
      </c>
      <c r="Q115" s="2">
        <f t="shared" si="22"/>
        <v>55.617180107688007</v>
      </c>
      <c r="R115" s="2">
        <f t="shared" si="15"/>
        <v>57.28569551091865</v>
      </c>
      <c r="S115" s="2"/>
      <c r="T115" s="2">
        <f t="shared" si="23"/>
        <v>57.28569551091865</v>
      </c>
      <c r="V115" s="11"/>
    </row>
    <row r="116" spans="1:22" ht="15" customHeight="1" x14ac:dyDescent="0.2">
      <c r="A116" s="112">
        <v>46023</v>
      </c>
      <c r="B116" s="5">
        <f>VLOOKUP($A116,'ESAI - Q3 - Low Case'!$A$56:$N$343,9)</f>
        <v>102.99899238475967</v>
      </c>
      <c r="C116" s="2">
        <f t="shared" si="12"/>
        <v>106.08896215630247</v>
      </c>
      <c r="D116" s="2">
        <f t="shared" si="16"/>
        <v>8.0420089643637169</v>
      </c>
      <c r="E116" s="2">
        <f t="shared" si="17"/>
        <v>114.13097112066619</v>
      </c>
      <c r="G116" s="2">
        <f>VLOOKUP($A116,'ESAI - Q3 - Low Case'!$A$56:$N$343,10)</f>
        <v>69.339224068596025</v>
      </c>
      <c r="H116" s="2">
        <f t="shared" si="13"/>
        <v>71.41940079065391</v>
      </c>
      <c r="I116" s="2">
        <f t="shared" si="18"/>
        <v>3.8287070252589812</v>
      </c>
      <c r="J116" s="2">
        <f t="shared" si="19"/>
        <v>75.248107815912888</v>
      </c>
      <c r="L116" s="2">
        <f t="shared" si="20"/>
        <v>102.99899238475967</v>
      </c>
      <c r="M116" s="2">
        <f t="shared" si="14"/>
        <v>106.08896215630247</v>
      </c>
      <c r="N116" s="2"/>
      <c r="O116" s="2">
        <f t="shared" si="21"/>
        <v>106.08896215630247</v>
      </c>
      <c r="Q116" s="2">
        <f t="shared" si="22"/>
        <v>69.339224068596025</v>
      </c>
      <c r="R116" s="2">
        <f t="shared" si="15"/>
        <v>71.41940079065391</v>
      </c>
      <c r="S116" s="2"/>
      <c r="T116" s="2">
        <f t="shared" si="23"/>
        <v>71.41940079065391</v>
      </c>
      <c r="V116" s="11"/>
    </row>
    <row r="117" spans="1:22" ht="15" customHeight="1" x14ac:dyDescent="0.2">
      <c r="A117" s="112">
        <v>46054</v>
      </c>
      <c r="B117" s="5">
        <f>VLOOKUP($A117,'ESAI - Q3 - Low Case'!$A$56:$N$343,9)</f>
        <v>74.701382997396962</v>
      </c>
      <c r="C117" s="2">
        <f t="shared" si="12"/>
        <v>76.942424487318874</v>
      </c>
      <c r="D117" s="2">
        <f t="shared" si="16"/>
        <v>8.0420089643637169</v>
      </c>
      <c r="E117" s="2">
        <f t="shared" si="17"/>
        <v>84.984433451682591</v>
      </c>
      <c r="G117" s="2">
        <f>VLOOKUP($A117,'ESAI - Q3 - Low Case'!$A$56:$N$343,10)</f>
        <v>62.470572862200477</v>
      </c>
      <c r="H117" s="2">
        <f t="shared" si="13"/>
        <v>64.344690048066497</v>
      </c>
      <c r="I117" s="2">
        <f t="shared" si="18"/>
        <v>3.8287070252589812</v>
      </c>
      <c r="J117" s="2">
        <f t="shared" si="19"/>
        <v>68.173397073325475</v>
      </c>
      <c r="L117" s="2">
        <f t="shared" si="20"/>
        <v>74.701382997396962</v>
      </c>
      <c r="M117" s="2">
        <f t="shared" si="14"/>
        <v>76.942424487318874</v>
      </c>
      <c r="N117" s="2"/>
      <c r="O117" s="2">
        <f t="shared" si="21"/>
        <v>76.942424487318874</v>
      </c>
      <c r="Q117" s="2">
        <f t="shared" si="22"/>
        <v>62.470572862200477</v>
      </c>
      <c r="R117" s="2">
        <f t="shared" si="15"/>
        <v>64.344690048066497</v>
      </c>
      <c r="S117" s="2"/>
      <c r="T117" s="2">
        <f t="shared" si="23"/>
        <v>64.344690048066497</v>
      </c>
      <c r="V117" s="11"/>
    </row>
    <row r="118" spans="1:22" ht="15" customHeight="1" x14ac:dyDescent="0.2">
      <c r="A118" s="112">
        <v>46082</v>
      </c>
      <c r="B118" s="5">
        <f>VLOOKUP($A118,'ESAI - Q3 - Low Case'!$A$56:$N$343,9)</f>
        <v>52.893517273957443</v>
      </c>
      <c r="C118" s="2">
        <f t="shared" si="12"/>
        <v>54.480322792176167</v>
      </c>
      <c r="D118" s="2">
        <f t="shared" si="16"/>
        <v>8.0420089643637169</v>
      </c>
      <c r="E118" s="2">
        <f t="shared" si="17"/>
        <v>62.522331756539884</v>
      </c>
      <c r="G118" s="2">
        <f>VLOOKUP($A118,'ESAI - Q3 - Low Case'!$A$56:$N$343,10)</f>
        <v>44.799995577195361</v>
      </c>
      <c r="H118" s="2">
        <f t="shared" si="13"/>
        <v>46.143995444511226</v>
      </c>
      <c r="I118" s="2">
        <f t="shared" si="18"/>
        <v>3.8287070252589812</v>
      </c>
      <c r="J118" s="2">
        <f t="shared" si="19"/>
        <v>49.972702469770205</v>
      </c>
      <c r="L118" s="2">
        <f t="shared" si="20"/>
        <v>52.893517273957443</v>
      </c>
      <c r="M118" s="2">
        <f t="shared" si="14"/>
        <v>54.480322792176167</v>
      </c>
      <c r="N118" s="2"/>
      <c r="O118" s="2">
        <f t="shared" si="21"/>
        <v>54.480322792176167</v>
      </c>
      <c r="Q118" s="2">
        <f t="shared" si="22"/>
        <v>44.799995577195361</v>
      </c>
      <c r="R118" s="2">
        <f t="shared" si="15"/>
        <v>46.143995444511226</v>
      </c>
      <c r="S118" s="2"/>
      <c r="T118" s="2">
        <f t="shared" si="23"/>
        <v>46.143995444511226</v>
      </c>
      <c r="V118" s="11"/>
    </row>
    <row r="119" spans="1:22" ht="15" customHeight="1" x14ac:dyDescent="0.2">
      <c r="A119" s="112">
        <v>46113</v>
      </c>
      <c r="B119" s="5">
        <f>VLOOKUP($A119,'ESAI - Q3 - Low Case'!$A$56:$N$343,9)</f>
        <v>49.852797559532647</v>
      </c>
      <c r="C119" s="2">
        <f t="shared" si="12"/>
        <v>51.34838148631863</v>
      </c>
      <c r="D119" s="2">
        <f t="shared" si="16"/>
        <v>8.0420089643637169</v>
      </c>
      <c r="E119" s="2">
        <f t="shared" si="17"/>
        <v>59.390390450682347</v>
      </c>
      <c r="G119" s="2">
        <f>VLOOKUP($A119,'ESAI - Q3 - Low Case'!$A$56:$N$343,10)</f>
        <v>40.196652983087048</v>
      </c>
      <c r="H119" s="2">
        <f t="shared" si="13"/>
        <v>41.402552572579658</v>
      </c>
      <c r="I119" s="2">
        <f t="shared" si="18"/>
        <v>3.8287070252589812</v>
      </c>
      <c r="J119" s="2">
        <f t="shared" si="19"/>
        <v>45.231259597838637</v>
      </c>
      <c r="L119" s="2">
        <f t="shared" si="20"/>
        <v>49.852797559532647</v>
      </c>
      <c r="M119" s="2">
        <f t="shared" si="14"/>
        <v>51.34838148631863</v>
      </c>
      <c r="N119" s="2"/>
      <c r="O119" s="2">
        <f t="shared" si="21"/>
        <v>51.34838148631863</v>
      </c>
      <c r="Q119" s="2">
        <f t="shared" si="22"/>
        <v>40.196652983087048</v>
      </c>
      <c r="R119" s="2">
        <f t="shared" si="15"/>
        <v>41.402552572579658</v>
      </c>
      <c r="S119" s="2"/>
      <c r="T119" s="2">
        <f t="shared" si="23"/>
        <v>41.402552572579658</v>
      </c>
      <c r="V119" s="11"/>
    </row>
    <row r="120" spans="1:22" ht="15" customHeight="1" x14ac:dyDescent="0.2">
      <c r="A120" s="112">
        <v>46143</v>
      </c>
      <c r="B120" s="5">
        <f>VLOOKUP($A120,'ESAI - Q3 - Low Case'!$A$56:$N$343,9)</f>
        <v>55.991877583334407</v>
      </c>
      <c r="C120" s="2">
        <f t="shared" si="12"/>
        <v>57.671633910834444</v>
      </c>
      <c r="D120" s="2">
        <f t="shared" si="16"/>
        <v>8.0420089643637169</v>
      </c>
      <c r="E120" s="2">
        <f t="shared" si="17"/>
        <v>65.713642875198161</v>
      </c>
      <c r="G120" s="2">
        <f>VLOOKUP($A120,'ESAI - Q3 - Low Case'!$A$56:$N$343,10)</f>
        <v>42.016039595444155</v>
      </c>
      <c r="H120" s="2">
        <f t="shared" si="13"/>
        <v>43.276520783307483</v>
      </c>
      <c r="I120" s="2">
        <f t="shared" si="18"/>
        <v>3.8287070252589812</v>
      </c>
      <c r="J120" s="2">
        <f t="shared" si="19"/>
        <v>47.105227808566461</v>
      </c>
      <c r="L120" s="2">
        <f t="shared" si="20"/>
        <v>55.991877583334407</v>
      </c>
      <c r="M120" s="2">
        <f t="shared" si="14"/>
        <v>57.671633910834444</v>
      </c>
      <c r="N120" s="2"/>
      <c r="O120" s="2">
        <f t="shared" si="21"/>
        <v>57.671633910834444</v>
      </c>
      <c r="Q120" s="2">
        <f t="shared" si="22"/>
        <v>42.016039595444155</v>
      </c>
      <c r="R120" s="2">
        <f t="shared" si="15"/>
        <v>43.276520783307483</v>
      </c>
      <c r="S120" s="2"/>
      <c r="T120" s="2">
        <f t="shared" si="23"/>
        <v>43.276520783307483</v>
      </c>
      <c r="V120" s="11"/>
    </row>
    <row r="121" spans="1:22" ht="15" customHeight="1" x14ac:dyDescent="0.2">
      <c r="A121" s="112">
        <v>46174</v>
      </c>
      <c r="B121" s="5">
        <f>VLOOKUP($A121,'ESAI - Q3 - Low Case'!$A$56:$N$343,9)</f>
        <v>59.262668253367202</v>
      </c>
      <c r="C121" s="2">
        <f t="shared" si="12"/>
        <v>61.040548300968219</v>
      </c>
      <c r="D121" s="2">
        <f t="shared" si="16"/>
        <v>8.0420089643637169</v>
      </c>
      <c r="E121" s="2">
        <f t="shared" si="17"/>
        <v>69.082557265331928</v>
      </c>
      <c r="G121" s="2">
        <f>VLOOKUP($A121,'ESAI - Q3 - Low Case'!$A$56:$N$343,10)</f>
        <v>42.8813726668416</v>
      </c>
      <c r="H121" s="2">
        <f t="shared" si="13"/>
        <v>44.167813846846848</v>
      </c>
      <c r="I121" s="2">
        <f t="shared" si="18"/>
        <v>3.8287070252589812</v>
      </c>
      <c r="J121" s="2">
        <f t="shared" si="19"/>
        <v>47.996520872105826</v>
      </c>
      <c r="L121" s="2">
        <f t="shared" si="20"/>
        <v>59.262668253367202</v>
      </c>
      <c r="M121" s="2">
        <f t="shared" si="14"/>
        <v>61.040548300968219</v>
      </c>
      <c r="N121" s="2"/>
      <c r="O121" s="2">
        <f t="shared" si="21"/>
        <v>61.040548300968219</v>
      </c>
      <c r="Q121" s="2">
        <f t="shared" si="22"/>
        <v>42.8813726668416</v>
      </c>
      <c r="R121" s="2">
        <f t="shared" si="15"/>
        <v>44.167813846846848</v>
      </c>
      <c r="S121" s="2"/>
      <c r="T121" s="2">
        <f t="shared" si="23"/>
        <v>44.167813846846848</v>
      </c>
      <c r="V121" s="11"/>
    </row>
    <row r="122" spans="1:22" ht="15" customHeight="1" x14ac:dyDescent="0.2">
      <c r="A122" s="112">
        <v>46204</v>
      </c>
      <c r="B122" s="5">
        <f>VLOOKUP($A122,'ESAI - Q3 - Low Case'!$A$56:$N$343,9)</f>
        <v>72.167426629751532</v>
      </c>
      <c r="C122" s="2">
        <f t="shared" si="12"/>
        <v>74.332449428644082</v>
      </c>
      <c r="D122" s="2">
        <f t="shared" si="16"/>
        <v>8.0420089643637169</v>
      </c>
      <c r="E122" s="2">
        <f t="shared" si="17"/>
        <v>82.374458393007799</v>
      </c>
      <c r="G122" s="2">
        <f>VLOOKUP($A122,'ESAI - Q3 - Low Case'!$A$56:$N$343,10)</f>
        <v>44.75480186965104</v>
      </c>
      <c r="H122" s="2">
        <f t="shared" si="13"/>
        <v>46.097445925740573</v>
      </c>
      <c r="I122" s="2">
        <f t="shared" si="18"/>
        <v>3.8287070252589812</v>
      </c>
      <c r="J122" s="2">
        <f t="shared" si="19"/>
        <v>49.926152950999551</v>
      </c>
      <c r="L122" s="2">
        <f t="shared" si="20"/>
        <v>72.167426629751532</v>
      </c>
      <c r="M122" s="2">
        <f t="shared" si="14"/>
        <v>74.332449428644082</v>
      </c>
      <c r="N122" s="2"/>
      <c r="O122" s="2">
        <f t="shared" si="21"/>
        <v>74.332449428644082</v>
      </c>
      <c r="Q122" s="2">
        <f t="shared" si="22"/>
        <v>44.75480186965104</v>
      </c>
      <c r="R122" s="2">
        <f t="shared" si="15"/>
        <v>46.097445925740573</v>
      </c>
      <c r="S122" s="2"/>
      <c r="T122" s="2">
        <f t="shared" si="23"/>
        <v>46.097445925740573</v>
      </c>
      <c r="V122" s="11"/>
    </row>
    <row r="123" spans="1:22" ht="15" customHeight="1" x14ac:dyDescent="0.2">
      <c r="A123" s="112">
        <v>46235</v>
      </c>
      <c r="B123" s="5">
        <f>VLOOKUP($A123,'ESAI - Q3 - Low Case'!$A$56:$N$343,9)</f>
        <v>56.472955897389127</v>
      </c>
      <c r="C123" s="2">
        <f t="shared" si="12"/>
        <v>58.167144574310804</v>
      </c>
      <c r="D123" s="2">
        <f t="shared" si="16"/>
        <v>8.0420089643637169</v>
      </c>
      <c r="E123" s="2">
        <f t="shared" si="17"/>
        <v>66.209153538674514</v>
      </c>
      <c r="G123" s="2">
        <f>VLOOKUP($A123,'ESAI - Q3 - Low Case'!$A$56:$N$343,10)</f>
        <v>44.189198593086239</v>
      </c>
      <c r="H123" s="2">
        <f t="shared" si="13"/>
        <v>45.514874550878829</v>
      </c>
      <c r="I123" s="2">
        <f t="shared" si="18"/>
        <v>3.8287070252589812</v>
      </c>
      <c r="J123" s="2">
        <f t="shared" si="19"/>
        <v>49.343581576137808</v>
      </c>
      <c r="L123" s="2">
        <f t="shared" si="20"/>
        <v>56.472955897389127</v>
      </c>
      <c r="M123" s="2">
        <f t="shared" si="14"/>
        <v>58.167144574310804</v>
      </c>
      <c r="N123" s="2"/>
      <c r="O123" s="2">
        <f t="shared" si="21"/>
        <v>58.167144574310804</v>
      </c>
      <c r="Q123" s="2">
        <f t="shared" si="22"/>
        <v>44.189198593086239</v>
      </c>
      <c r="R123" s="2">
        <f t="shared" si="15"/>
        <v>45.514874550878829</v>
      </c>
      <c r="S123" s="2"/>
      <c r="T123" s="2">
        <f t="shared" si="23"/>
        <v>45.514874550878829</v>
      </c>
      <c r="V123" s="11"/>
    </row>
    <row r="124" spans="1:22" ht="15" customHeight="1" x14ac:dyDescent="0.2">
      <c r="A124" s="112">
        <v>46266</v>
      </c>
      <c r="B124" s="5">
        <f>VLOOKUP($A124,'ESAI - Q3 - Low Case'!$A$56:$N$343,9)</f>
        <v>48.333731749967519</v>
      </c>
      <c r="C124" s="2">
        <f t="shared" si="12"/>
        <v>49.783743702466545</v>
      </c>
      <c r="D124" s="2">
        <f t="shared" si="16"/>
        <v>8.0420089643637169</v>
      </c>
      <c r="E124" s="2">
        <f t="shared" si="17"/>
        <v>57.825752666830262</v>
      </c>
      <c r="G124" s="2">
        <f>VLOOKUP($A124,'ESAI - Q3 - Low Case'!$A$56:$N$343,10)</f>
        <v>42.007221020636649</v>
      </c>
      <c r="H124" s="2">
        <f t="shared" si="13"/>
        <v>43.267437651255747</v>
      </c>
      <c r="I124" s="2">
        <f t="shared" si="18"/>
        <v>3.8287070252589812</v>
      </c>
      <c r="J124" s="2">
        <f t="shared" si="19"/>
        <v>47.096144676514726</v>
      </c>
      <c r="L124" s="2">
        <f t="shared" si="20"/>
        <v>48.333731749967519</v>
      </c>
      <c r="M124" s="2">
        <f t="shared" si="14"/>
        <v>49.783743702466545</v>
      </c>
      <c r="N124" s="2"/>
      <c r="O124" s="2">
        <f t="shared" si="21"/>
        <v>49.783743702466545</v>
      </c>
      <c r="Q124" s="2">
        <f t="shared" si="22"/>
        <v>42.007221020636649</v>
      </c>
      <c r="R124" s="2">
        <f t="shared" si="15"/>
        <v>43.267437651255747</v>
      </c>
      <c r="S124" s="2"/>
      <c r="T124" s="2">
        <f t="shared" si="23"/>
        <v>43.267437651255747</v>
      </c>
      <c r="V124" s="11"/>
    </row>
    <row r="125" spans="1:22" ht="15" customHeight="1" x14ac:dyDescent="0.2">
      <c r="A125" s="112">
        <v>46296</v>
      </c>
      <c r="B125" s="5">
        <f>VLOOKUP($A125,'ESAI - Q3 - Low Case'!$A$56:$N$343,9)</f>
        <v>46.342044668813763</v>
      </c>
      <c r="C125" s="2">
        <f t="shared" si="12"/>
        <v>47.732306008878176</v>
      </c>
      <c r="D125" s="2">
        <f t="shared" si="16"/>
        <v>8.0420089643637169</v>
      </c>
      <c r="E125" s="2">
        <f t="shared" si="17"/>
        <v>55.774314973241893</v>
      </c>
      <c r="G125" s="2">
        <f>VLOOKUP($A125,'ESAI - Q3 - Low Case'!$A$56:$N$343,10)</f>
        <v>40.079331408561124</v>
      </c>
      <c r="H125" s="2">
        <f t="shared" si="13"/>
        <v>41.281711350817957</v>
      </c>
      <c r="I125" s="2">
        <f t="shared" si="18"/>
        <v>3.8287070252589812</v>
      </c>
      <c r="J125" s="2">
        <f t="shared" si="19"/>
        <v>45.110418376076936</v>
      </c>
      <c r="L125" s="2">
        <f t="shared" si="20"/>
        <v>46.342044668813763</v>
      </c>
      <c r="M125" s="2">
        <f t="shared" si="14"/>
        <v>47.732306008878176</v>
      </c>
      <c r="N125" s="2"/>
      <c r="O125" s="2">
        <f t="shared" si="21"/>
        <v>47.732306008878176</v>
      </c>
      <c r="Q125" s="2">
        <f t="shared" si="22"/>
        <v>40.079331408561124</v>
      </c>
      <c r="R125" s="2">
        <f t="shared" si="15"/>
        <v>41.281711350817957</v>
      </c>
      <c r="S125" s="2"/>
      <c r="T125" s="2">
        <f t="shared" si="23"/>
        <v>41.281711350817957</v>
      </c>
      <c r="V125" s="11"/>
    </row>
    <row r="126" spans="1:22" ht="15" customHeight="1" x14ac:dyDescent="0.2">
      <c r="A126" s="112">
        <v>46327</v>
      </c>
      <c r="B126" s="5">
        <f>VLOOKUP($A126,'ESAI - Q3 - Low Case'!$A$56:$N$343,9)</f>
        <v>52.719918969000965</v>
      </c>
      <c r="C126" s="2">
        <f t="shared" si="12"/>
        <v>54.301516538070992</v>
      </c>
      <c r="D126" s="2">
        <f t="shared" si="16"/>
        <v>8.0420089643637169</v>
      </c>
      <c r="E126" s="2">
        <f t="shared" si="17"/>
        <v>62.343525502434709</v>
      </c>
      <c r="G126" s="2">
        <f>VLOOKUP($A126,'ESAI - Q3 - Low Case'!$A$56:$N$343,10)</f>
        <v>43.861444629631201</v>
      </c>
      <c r="H126" s="2">
        <f t="shared" si="13"/>
        <v>45.17728796852014</v>
      </c>
      <c r="I126" s="2">
        <f t="shared" si="18"/>
        <v>3.8287070252589812</v>
      </c>
      <c r="J126" s="2">
        <f t="shared" si="19"/>
        <v>49.005994993779119</v>
      </c>
      <c r="L126" s="2">
        <f t="shared" si="20"/>
        <v>52.719918969000965</v>
      </c>
      <c r="M126" s="2">
        <f t="shared" si="14"/>
        <v>54.301516538070992</v>
      </c>
      <c r="N126" s="2"/>
      <c r="O126" s="2">
        <f t="shared" si="21"/>
        <v>54.301516538070992</v>
      </c>
      <c r="Q126" s="2">
        <f t="shared" si="22"/>
        <v>43.861444629631201</v>
      </c>
      <c r="R126" s="2">
        <f t="shared" si="15"/>
        <v>45.17728796852014</v>
      </c>
      <c r="S126" s="2"/>
      <c r="T126" s="2">
        <f t="shared" si="23"/>
        <v>45.17728796852014</v>
      </c>
      <c r="V126" s="11"/>
    </row>
    <row r="127" spans="1:22" ht="15" customHeight="1" x14ac:dyDescent="0.2">
      <c r="A127" s="113">
        <v>46357</v>
      </c>
      <c r="B127" s="110">
        <f>VLOOKUP($A127,'ESAI - Q3 - Low Case'!$A$56:$N$343,9)</f>
        <v>75.070298608600325</v>
      </c>
      <c r="C127" s="9">
        <f t="shared" si="12"/>
        <v>77.322407566858331</v>
      </c>
      <c r="D127" s="9">
        <f t="shared" si="16"/>
        <v>8.0420089643637169</v>
      </c>
      <c r="E127" s="9">
        <f t="shared" si="17"/>
        <v>85.364416531222048</v>
      </c>
      <c r="F127" s="111"/>
      <c r="G127" s="9">
        <f>VLOOKUP($A127,'ESAI - Q3 - Low Case'!$A$56:$N$343,10)</f>
        <v>56.729523709841772</v>
      </c>
      <c r="H127" s="9">
        <f t="shared" si="13"/>
        <v>58.431409421137026</v>
      </c>
      <c r="I127" s="9">
        <f t="shared" si="18"/>
        <v>3.8287070252589812</v>
      </c>
      <c r="J127" s="9">
        <f t="shared" si="19"/>
        <v>62.260116446396005</v>
      </c>
      <c r="K127" s="111"/>
      <c r="L127" s="9">
        <f t="shared" si="20"/>
        <v>75.070298608600325</v>
      </c>
      <c r="M127" s="9">
        <f t="shared" si="14"/>
        <v>77.322407566858331</v>
      </c>
      <c r="N127" s="9"/>
      <c r="O127" s="9">
        <f t="shared" si="21"/>
        <v>77.322407566858331</v>
      </c>
      <c r="P127" s="111"/>
      <c r="Q127" s="9">
        <f t="shared" si="22"/>
        <v>56.729523709841772</v>
      </c>
      <c r="R127" s="9">
        <f t="shared" si="15"/>
        <v>58.431409421137026</v>
      </c>
      <c r="S127" s="9"/>
      <c r="T127" s="9">
        <f t="shared" si="23"/>
        <v>58.431409421137026</v>
      </c>
      <c r="V127" s="11"/>
    </row>
    <row r="128" spans="1:22" ht="15" customHeight="1" x14ac:dyDescent="0.2">
      <c r="A128" s="112">
        <v>46388</v>
      </c>
      <c r="B128" s="5">
        <f>VLOOKUP($A128,'ESAI - Q3 - Low Case'!$A$56:$N$343,9)</f>
        <v>105.05897223245486</v>
      </c>
      <c r="C128" s="2">
        <f t="shared" si="12"/>
        <v>108.21074139942851</v>
      </c>
      <c r="D128" s="2">
        <f t="shared" si="16"/>
        <v>8.1224290540073518</v>
      </c>
      <c r="E128" s="2">
        <f t="shared" si="17"/>
        <v>116.33317045343587</v>
      </c>
      <c r="G128" s="2">
        <f>VLOOKUP($A128,'ESAI - Q3 - Low Case'!$A$56:$N$343,10)</f>
        <v>70.726008549967943</v>
      </c>
      <c r="H128" s="2">
        <f t="shared" si="13"/>
        <v>72.84778880646698</v>
      </c>
      <c r="I128" s="2">
        <f t="shared" si="18"/>
        <v>3.8669940955115703</v>
      </c>
      <c r="J128" s="2">
        <f t="shared" si="19"/>
        <v>76.714782901978552</v>
      </c>
      <c r="L128" s="2">
        <f t="shared" si="20"/>
        <v>105.05897223245486</v>
      </c>
      <c r="M128" s="2">
        <f t="shared" si="14"/>
        <v>108.21074139942851</v>
      </c>
      <c r="N128" s="2"/>
      <c r="O128" s="2">
        <f t="shared" si="21"/>
        <v>108.21074139942851</v>
      </c>
      <c r="Q128" s="2">
        <f t="shared" si="22"/>
        <v>70.726008549967943</v>
      </c>
      <c r="R128" s="2">
        <f t="shared" si="15"/>
        <v>72.84778880646698</v>
      </c>
      <c r="S128" s="2"/>
      <c r="T128" s="2">
        <f t="shared" si="23"/>
        <v>72.84778880646698</v>
      </c>
      <c r="V128" s="11"/>
    </row>
    <row r="129" spans="1:22" ht="15" customHeight="1" x14ac:dyDescent="0.2">
      <c r="A129" s="112">
        <v>46419</v>
      </c>
      <c r="B129" s="5">
        <f>VLOOKUP($A129,'ESAI - Q3 - Low Case'!$A$56:$N$343,9)</f>
        <v>76.195410657344908</v>
      </c>
      <c r="C129" s="2">
        <f t="shared" si="12"/>
        <v>78.48127297706526</v>
      </c>
      <c r="D129" s="2">
        <f t="shared" si="16"/>
        <v>8.1224290540073518</v>
      </c>
      <c r="E129" s="2">
        <f t="shared" si="17"/>
        <v>86.603702031072615</v>
      </c>
      <c r="G129" s="2">
        <f>VLOOKUP($A129,'ESAI - Q3 - Low Case'!$A$56:$N$343,10)</f>
        <v>63.719984319444485</v>
      </c>
      <c r="H129" s="2">
        <f t="shared" si="13"/>
        <v>65.63158384902782</v>
      </c>
      <c r="I129" s="2">
        <f t="shared" si="18"/>
        <v>3.8669940955115703</v>
      </c>
      <c r="J129" s="2">
        <f t="shared" si="19"/>
        <v>69.498577944539392</v>
      </c>
      <c r="L129" s="2">
        <f t="shared" si="20"/>
        <v>76.195410657344908</v>
      </c>
      <c r="M129" s="2">
        <f t="shared" si="14"/>
        <v>78.48127297706526</v>
      </c>
      <c r="N129" s="2"/>
      <c r="O129" s="2">
        <f t="shared" si="21"/>
        <v>78.48127297706526</v>
      </c>
      <c r="Q129" s="2">
        <f t="shared" si="22"/>
        <v>63.719984319444485</v>
      </c>
      <c r="R129" s="2">
        <f t="shared" si="15"/>
        <v>65.63158384902782</v>
      </c>
      <c r="S129" s="2"/>
      <c r="T129" s="2">
        <f t="shared" si="23"/>
        <v>65.63158384902782</v>
      </c>
      <c r="V129" s="11"/>
    </row>
    <row r="130" spans="1:22" ht="15" customHeight="1" x14ac:dyDescent="0.2">
      <c r="A130" s="112">
        <v>46447</v>
      </c>
      <c r="B130" s="5">
        <f>VLOOKUP($A130,'ESAI - Q3 - Low Case'!$A$56:$N$343,9)</f>
        <v>53.951387619436595</v>
      </c>
      <c r="C130" s="2">
        <f t="shared" si="12"/>
        <v>55.569929248019697</v>
      </c>
      <c r="D130" s="2">
        <f t="shared" si="16"/>
        <v>8.1224290540073518</v>
      </c>
      <c r="E130" s="2">
        <f t="shared" si="17"/>
        <v>63.692358302027046</v>
      </c>
      <c r="G130" s="2">
        <f>VLOOKUP($A130,'ESAI - Q3 - Low Case'!$A$56:$N$343,10)</f>
        <v>45.695995488739271</v>
      </c>
      <c r="H130" s="2">
        <f t="shared" si="13"/>
        <v>47.06687535340145</v>
      </c>
      <c r="I130" s="2">
        <f t="shared" si="18"/>
        <v>3.8669940955115703</v>
      </c>
      <c r="J130" s="2">
        <f t="shared" si="19"/>
        <v>50.933869448913022</v>
      </c>
      <c r="L130" s="2">
        <f t="shared" si="20"/>
        <v>53.951387619436595</v>
      </c>
      <c r="M130" s="2">
        <f t="shared" si="14"/>
        <v>55.569929248019697</v>
      </c>
      <c r="N130" s="2"/>
      <c r="O130" s="2">
        <f t="shared" si="21"/>
        <v>55.569929248019697</v>
      </c>
      <c r="Q130" s="2">
        <f t="shared" si="22"/>
        <v>45.695995488739271</v>
      </c>
      <c r="R130" s="2">
        <f t="shared" si="15"/>
        <v>47.06687535340145</v>
      </c>
      <c r="S130" s="2"/>
      <c r="T130" s="2">
        <f t="shared" si="23"/>
        <v>47.06687535340145</v>
      </c>
      <c r="V130" s="11"/>
    </row>
    <row r="131" spans="1:22" ht="15" customHeight="1" x14ac:dyDescent="0.2">
      <c r="A131" s="112">
        <v>46478</v>
      </c>
      <c r="B131" s="5">
        <f>VLOOKUP($A131,'ESAI - Q3 - Low Case'!$A$56:$N$343,9)</f>
        <v>50.8498535107233</v>
      </c>
      <c r="C131" s="2">
        <f t="shared" si="12"/>
        <v>52.375349116045001</v>
      </c>
      <c r="D131" s="2">
        <f t="shared" si="16"/>
        <v>8.1224290540073518</v>
      </c>
      <c r="E131" s="2">
        <f t="shared" si="17"/>
        <v>60.497778170052356</v>
      </c>
      <c r="G131" s="2">
        <f>VLOOKUP($A131,'ESAI - Q3 - Low Case'!$A$56:$N$343,10)</f>
        <v>41.000586042748793</v>
      </c>
      <c r="H131" s="2">
        <f t="shared" si="13"/>
        <v>42.230603624031261</v>
      </c>
      <c r="I131" s="2">
        <f t="shared" si="18"/>
        <v>3.8669940955115703</v>
      </c>
      <c r="J131" s="2">
        <f t="shared" si="19"/>
        <v>46.097597719542833</v>
      </c>
      <c r="L131" s="2">
        <f t="shared" si="20"/>
        <v>50.8498535107233</v>
      </c>
      <c r="M131" s="2">
        <f t="shared" si="14"/>
        <v>52.375349116045001</v>
      </c>
      <c r="N131" s="2"/>
      <c r="O131" s="2">
        <f t="shared" si="21"/>
        <v>52.375349116045001</v>
      </c>
      <c r="Q131" s="2">
        <f t="shared" si="22"/>
        <v>41.000586042748793</v>
      </c>
      <c r="R131" s="2">
        <f t="shared" si="15"/>
        <v>42.230603624031261</v>
      </c>
      <c r="S131" s="2"/>
      <c r="T131" s="2">
        <f t="shared" si="23"/>
        <v>42.230603624031261</v>
      </c>
      <c r="V131" s="11"/>
    </row>
    <row r="132" spans="1:22" ht="15" customHeight="1" x14ac:dyDescent="0.2">
      <c r="A132" s="112">
        <v>46508</v>
      </c>
      <c r="B132" s="5">
        <f>VLOOKUP($A132,'ESAI - Q3 - Low Case'!$A$56:$N$343,9)</f>
        <v>57.111715135001099</v>
      </c>
      <c r="C132" s="2">
        <f t="shared" si="12"/>
        <v>58.825066589051133</v>
      </c>
      <c r="D132" s="2">
        <f t="shared" si="16"/>
        <v>8.1224290540073518</v>
      </c>
      <c r="E132" s="2">
        <f t="shared" si="17"/>
        <v>66.947495643058488</v>
      </c>
      <c r="G132" s="2">
        <f>VLOOKUP($A132,'ESAI - Q3 - Low Case'!$A$56:$N$343,10)</f>
        <v>42.856360387353043</v>
      </c>
      <c r="H132" s="2">
        <f t="shared" si="13"/>
        <v>44.142051198973633</v>
      </c>
      <c r="I132" s="2">
        <f t="shared" si="18"/>
        <v>3.8669940955115703</v>
      </c>
      <c r="J132" s="2">
        <f t="shared" si="19"/>
        <v>48.009045294485205</v>
      </c>
      <c r="L132" s="2">
        <f t="shared" si="20"/>
        <v>57.111715135001099</v>
      </c>
      <c r="M132" s="2">
        <f t="shared" si="14"/>
        <v>58.825066589051133</v>
      </c>
      <c r="N132" s="2"/>
      <c r="O132" s="2">
        <f t="shared" si="21"/>
        <v>58.825066589051133</v>
      </c>
      <c r="Q132" s="2">
        <f t="shared" si="22"/>
        <v>42.856360387353043</v>
      </c>
      <c r="R132" s="2">
        <f t="shared" si="15"/>
        <v>44.142051198973633</v>
      </c>
      <c r="S132" s="2"/>
      <c r="T132" s="2">
        <f t="shared" si="23"/>
        <v>44.142051198973633</v>
      </c>
      <c r="V132" s="11"/>
    </row>
    <row r="133" spans="1:22" ht="15" customHeight="1" x14ac:dyDescent="0.2">
      <c r="A133" s="112">
        <v>46539</v>
      </c>
      <c r="B133" s="5">
        <f>VLOOKUP($A133,'ESAI - Q3 - Low Case'!$A$56:$N$343,9)</f>
        <v>60.447921618434549</v>
      </c>
      <c r="C133" s="2">
        <f t="shared" si="12"/>
        <v>62.26135926698759</v>
      </c>
      <c r="D133" s="2">
        <f t="shared" si="16"/>
        <v>8.1224290540073518</v>
      </c>
      <c r="E133" s="2">
        <f t="shared" si="17"/>
        <v>70.383788320994938</v>
      </c>
      <c r="G133" s="2">
        <f>VLOOKUP($A133,'ESAI - Q3 - Low Case'!$A$56:$N$343,10)</f>
        <v>43.739000120178432</v>
      </c>
      <c r="H133" s="2">
        <f t="shared" si="13"/>
        <v>45.051170123783784</v>
      </c>
      <c r="I133" s="2">
        <f t="shared" si="18"/>
        <v>3.8669940955115703</v>
      </c>
      <c r="J133" s="2">
        <f t="shared" si="19"/>
        <v>48.918164219295356</v>
      </c>
      <c r="L133" s="2">
        <f t="shared" si="20"/>
        <v>60.447921618434549</v>
      </c>
      <c r="M133" s="2">
        <f t="shared" si="14"/>
        <v>62.26135926698759</v>
      </c>
      <c r="N133" s="2"/>
      <c r="O133" s="2">
        <f t="shared" si="21"/>
        <v>62.26135926698759</v>
      </c>
      <c r="Q133" s="2">
        <f t="shared" si="22"/>
        <v>43.739000120178432</v>
      </c>
      <c r="R133" s="2">
        <f t="shared" si="15"/>
        <v>45.051170123783784</v>
      </c>
      <c r="S133" s="2"/>
      <c r="T133" s="2">
        <f t="shared" si="23"/>
        <v>45.051170123783784</v>
      </c>
      <c r="V133" s="11"/>
    </row>
    <row r="134" spans="1:22" ht="15" customHeight="1" x14ac:dyDescent="0.2">
      <c r="A134" s="112">
        <v>46569</v>
      </c>
      <c r="B134" s="5">
        <f>VLOOKUP($A134,'ESAI - Q3 - Low Case'!$A$56:$N$343,9)</f>
        <v>73.61077516234657</v>
      </c>
      <c r="C134" s="2">
        <f t="shared" si="12"/>
        <v>75.819098417216964</v>
      </c>
      <c r="D134" s="2">
        <f t="shared" si="16"/>
        <v>8.1224290540073518</v>
      </c>
      <c r="E134" s="2">
        <f t="shared" si="17"/>
        <v>83.941527471224319</v>
      </c>
      <c r="G134" s="2">
        <f>VLOOKUP($A134,'ESAI - Q3 - Low Case'!$A$56:$N$343,10)</f>
        <v>45.649897907044064</v>
      </c>
      <c r="H134" s="2">
        <f t="shared" si="13"/>
        <v>47.019394844255388</v>
      </c>
      <c r="I134" s="2">
        <f t="shared" si="18"/>
        <v>3.8669940955115703</v>
      </c>
      <c r="J134" s="2">
        <f t="shared" si="19"/>
        <v>50.88638893976696</v>
      </c>
      <c r="L134" s="2">
        <f t="shared" si="20"/>
        <v>73.61077516234657</v>
      </c>
      <c r="M134" s="2">
        <f t="shared" si="14"/>
        <v>75.819098417216964</v>
      </c>
      <c r="N134" s="2"/>
      <c r="O134" s="2">
        <f t="shared" si="21"/>
        <v>75.819098417216964</v>
      </c>
      <c r="Q134" s="2">
        <f t="shared" si="22"/>
        <v>45.649897907044064</v>
      </c>
      <c r="R134" s="2">
        <f t="shared" si="15"/>
        <v>47.019394844255388</v>
      </c>
      <c r="S134" s="2"/>
      <c r="T134" s="2">
        <f t="shared" si="23"/>
        <v>47.019394844255388</v>
      </c>
      <c r="V134" s="11"/>
    </row>
    <row r="135" spans="1:22" ht="15" customHeight="1" x14ac:dyDescent="0.2">
      <c r="A135" s="112">
        <v>46600</v>
      </c>
      <c r="B135" s="5">
        <f>VLOOKUP($A135,'ESAI - Q3 - Low Case'!$A$56:$N$343,9)</f>
        <v>57.602415015336909</v>
      </c>
      <c r="C135" s="2">
        <f t="shared" si="12"/>
        <v>59.33048746579702</v>
      </c>
      <c r="D135" s="2">
        <f t="shared" si="16"/>
        <v>8.1224290540073518</v>
      </c>
      <c r="E135" s="2">
        <f t="shared" si="17"/>
        <v>67.452916519804376</v>
      </c>
      <c r="G135" s="2">
        <f>VLOOKUP($A135,'ESAI - Q3 - Low Case'!$A$56:$N$343,10)</f>
        <v>45.072982564947964</v>
      </c>
      <c r="H135" s="2">
        <f t="shared" si="13"/>
        <v>46.425172041896403</v>
      </c>
      <c r="I135" s="2">
        <f t="shared" si="18"/>
        <v>3.8669940955115703</v>
      </c>
      <c r="J135" s="2">
        <f t="shared" si="19"/>
        <v>50.292166137407975</v>
      </c>
      <c r="L135" s="2">
        <f t="shared" si="20"/>
        <v>57.602415015336909</v>
      </c>
      <c r="M135" s="2">
        <f t="shared" si="14"/>
        <v>59.33048746579702</v>
      </c>
      <c r="N135" s="2"/>
      <c r="O135" s="2">
        <f t="shared" si="21"/>
        <v>59.33048746579702</v>
      </c>
      <c r="Q135" s="2">
        <f t="shared" si="22"/>
        <v>45.072982564947964</v>
      </c>
      <c r="R135" s="2">
        <f t="shared" si="15"/>
        <v>46.425172041896403</v>
      </c>
      <c r="S135" s="2"/>
      <c r="T135" s="2">
        <f t="shared" si="23"/>
        <v>46.425172041896403</v>
      </c>
      <c r="V135" s="11"/>
    </row>
    <row r="136" spans="1:22" ht="15" customHeight="1" x14ac:dyDescent="0.2">
      <c r="A136" s="112">
        <v>46631</v>
      </c>
      <c r="B136" s="5">
        <f>VLOOKUP($A136,'ESAI - Q3 - Low Case'!$A$56:$N$343,9)</f>
        <v>49.30040638496687</v>
      </c>
      <c r="C136" s="2">
        <f t="shared" ref="C136:C199" si="24">B136*ForEx</f>
        <v>50.77941857651588</v>
      </c>
      <c r="D136" s="2">
        <f t="shared" si="16"/>
        <v>8.1224290540073518</v>
      </c>
      <c r="E136" s="2">
        <f t="shared" si="17"/>
        <v>58.901847630523235</v>
      </c>
      <c r="G136" s="2">
        <f>VLOOKUP($A136,'ESAI - Q3 - Low Case'!$A$56:$N$343,10)</f>
        <v>42.847365441049384</v>
      </c>
      <c r="H136" s="2">
        <f t="shared" ref="H136:H199" si="25">G136*ForEx</f>
        <v>44.132786404280864</v>
      </c>
      <c r="I136" s="2">
        <f t="shared" si="18"/>
        <v>3.8669940955115703</v>
      </c>
      <c r="J136" s="2">
        <f t="shared" si="19"/>
        <v>47.999780499792436</v>
      </c>
      <c r="L136" s="2">
        <f t="shared" si="20"/>
        <v>49.30040638496687</v>
      </c>
      <c r="M136" s="2">
        <f t="shared" ref="M136:M199" si="26">L136*ForEx</f>
        <v>50.77941857651588</v>
      </c>
      <c r="N136" s="2"/>
      <c r="O136" s="2">
        <f t="shared" si="21"/>
        <v>50.77941857651588</v>
      </c>
      <c r="Q136" s="2">
        <f t="shared" si="22"/>
        <v>42.847365441049384</v>
      </c>
      <c r="R136" s="2">
        <f t="shared" ref="R136:R199" si="27">Q136*ForEx</f>
        <v>44.132786404280864</v>
      </c>
      <c r="S136" s="2"/>
      <c r="T136" s="2">
        <f t="shared" si="23"/>
        <v>44.132786404280864</v>
      </c>
      <c r="V136" s="11"/>
    </row>
    <row r="137" spans="1:22" ht="15" customHeight="1" x14ac:dyDescent="0.2">
      <c r="A137" s="112">
        <v>46661</v>
      </c>
      <c r="B137" s="5">
        <f>VLOOKUP($A137,'ESAI - Q3 - Low Case'!$A$56:$N$343,9)</f>
        <v>47.268885562190036</v>
      </c>
      <c r="C137" s="2">
        <f t="shared" si="24"/>
        <v>48.68695212905574</v>
      </c>
      <c r="D137" s="2">
        <f t="shared" ref="D137:D200" si="28">$D$316*(1+$D$320)^((YEAR($A137)-$D$319))</f>
        <v>8.1224290540073518</v>
      </c>
      <c r="E137" s="2">
        <f t="shared" ref="E137:E200" si="29">C137+D137</f>
        <v>56.809381183063095</v>
      </c>
      <c r="G137" s="2">
        <f>VLOOKUP($A137,'ESAI - Q3 - Low Case'!$A$56:$N$343,10)</f>
        <v>40.880918036732346</v>
      </c>
      <c r="H137" s="2">
        <f t="shared" si="25"/>
        <v>42.107345577834316</v>
      </c>
      <c r="I137" s="2">
        <f t="shared" ref="I137:I200" si="30">$D$317*(1+$D$320)^((YEAR($A137)-$D$319))</f>
        <v>3.8669940955115703</v>
      </c>
      <c r="J137" s="2">
        <f t="shared" ref="J137:J200" si="31">H137+I137</f>
        <v>45.974339673345888</v>
      </c>
      <c r="L137" s="2">
        <f t="shared" ref="L137:L200" si="32">B137</f>
        <v>47.268885562190036</v>
      </c>
      <c r="M137" s="2">
        <f t="shared" si="26"/>
        <v>48.68695212905574</v>
      </c>
      <c r="N137" s="2"/>
      <c r="O137" s="2">
        <f t="shared" ref="O137:O200" si="33">M137+N137</f>
        <v>48.68695212905574</v>
      </c>
      <c r="Q137" s="2">
        <f t="shared" ref="Q137:Q200" si="34">G137</f>
        <v>40.880918036732346</v>
      </c>
      <c r="R137" s="2">
        <f t="shared" si="27"/>
        <v>42.107345577834316</v>
      </c>
      <c r="S137" s="2"/>
      <c r="T137" s="2">
        <f t="shared" ref="T137:T200" si="35">R137+S137</f>
        <v>42.107345577834316</v>
      </c>
      <c r="V137" s="11"/>
    </row>
    <row r="138" spans="1:22" ht="15" customHeight="1" x14ac:dyDescent="0.2">
      <c r="A138" s="112">
        <v>46692</v>
      </c>
      <c r="B138" s="5">
        <f>VLOOKUP($A138,'ESAI - Q3 - Low Case'!$A$56:$N$343,9)</f>
        <v>53.774317348380983</v>
      </c>
      <c r="C138" s="2">
        <f t="shared" si="24"/>
        <v>55.387546868832416</v>
      </c>
      <c r="D138" s="2">
        <f t="shared" si="28"/>
        <v>8.1224290540073518</v>
      </c>
      <c r="E138" s="2">
        <f t="shared" si="29"/>
        <v>63.509975922839772</v>
      </c>
      <c r="G138" s="2">
        <f>VLOOKUP($A138,'ESAI - Q3 - Low Case'!$A$56:$N$343,10)</f>
        <v>44.738673522223827</v>
      </c>
      <c r="H138" s="2">
        <f t="shared" si="25"/>
        <v>46.080833727890543</v>
      </c>
      <c r="I138" s="2">
        <f t="shared" si="30"/>
        <v>3.8669940955115703</v>
      </c>
      <c r="J138" s="2">
        <f t="shared" si="31"/>
        <v>49.947827823402115</v>
      </c>
      <c r="L138" s="2">
        <f t="shared" si="32"/>
        <v>53.774317348380983</v>
      </c>
      <c r="M138" s="2">
        <f t="shared" si="26"/>
        <v>55.387546868832416</v>
      </c>
      <c r="N138" s="2"/>
      <c r="O138" s="2">
        <f t="shared" si="33"/>
        <v>55.387546868832416</v>
      </c>
      <c r="Q138" s="2">
        <f t="shared" si="34"/>
        <v>44.738673522223827</v>
      </c>
      <c r="R138" s="2">
        <f t="shared" si="27"/>
        <v>46.080833727890543</v>
      </c>
      <c r="S138" s="2"/>
      <c r="T138" s="2">
        <f t="shared" si="35"/>
        <v>46.080833727890543</v>
      </c>
      <c r="V138" s="11"/>
    </row>
    <row r="139" spans="1:22" ht="15" customHeight="1" x14ac:dyDescent="0.2">
      <c r="A139" s="112">
        <v>46722</v>
      </c>
      <c r="B139" s="5">
        <f>VLOOKUP($A139,'ESAI - Q3 - Low Case'!$A$56:$N$343,9)</f>
        <v>76.571704580772334</v>
      </c>
      <c r="C139" s="2">
        <f t="shared" si="24"/>
        <v>78.868855718195505</v>
      </c>
      <c r="D139" s="2">
        <f t="shared" si="28"/>
        <v>8.1224290540073518</v>
      </c>
      <c r="E139" s="2">
        <f t="shared" si="29"/>
        <v>86.99128477220286</v>
      </c>
      <c r="G139" s="2">
        <f>VLOOKUP($A139,'ESAI - Q3 - Low Case'!$A$56:$N$343,10)</f>
        <v>57.864114184038606</v>
      </c>
      <c r="H139" s="2">
        <f t="shared" si="25"/>
        <v>59.600037609559763</v>
      </c>
      <c r="I139" s="2">
        <f t="shared" si="30"/>
        <v>3.8669940955115703</v>
      </c>
      <c r="J139" s="2">
        <f t="shared" si="31"/>
        <v>63.467031705071335</v>
      </c>
      <c r="L139" s="2">
        <f t="shared" si="32"/>
        <v>76.571704580772334</v>
      </c>
      <c r="M139" s="2">
        <f t="shared" si="26"/>
        <v>78.868855718195505</v>
      </c>
      <c r="N139" s="2"/>
      <c r="O139" s="2">
        <f t="shared" si="33"/>
        <v>78.868855718195505</v>
      </c>
      <c r="Q139" s="2">
        <f t="shared" si="34"/>
        <v>57.864114184038606</v>
      </c>
      <c r="R139" s="2">
        <f t="shared" si="27"/>
        <v>59.600037609559763</v>
      </c>
      <c r="S139" s="2"/>
      <c r="T139" s="2">
        <f t="shared" si="35"/>
        <v>59.600037609559763</v>
      </c>
      <c r="V139" s="11"/>
    </row>
    <row r="140" spans="1:22" ht="15" customHeight="1" x14ac:dyDescent="0.2">
      <c r="A140" s="112">
        <v>46753</v>
      </c>
      <c r="B140" s="5">
        <f>VLOOKUP($A140,'ESAI - Q3 - Low Case'!$A$56:$N$343,9)</f>
        <v>107.16015167710397</v>
      </c>
      <c r="C140" s="2">
        <f t="shared" si="24"/>
        <v>110.37495622741709</v>
      </c>
      <c r="D140" s="2">
        <f t="shared" si="28"/>
        <v>8.203653344547428</v>
      </c>
      <c r="E140" s="2">
        <f t="shared" si="29"/>
        <v>118.57860957196452</v>
      </c>
      <c r="G140" s="2">
        <f>VLOOKUP($A140,'ESAI - Q3 - Low Case'!$A$56:$N$343,10)</f>
        <v>72.140528720967311</v>
      </c>
      <c r="H140" s="2">
        <f t="shared" si="25"/>
        <v>74.304744582596328</v>
      </c>
      <c r="I140" s="2">
        <f t="shared" si="30"/>
        <v>3.9056640364666868</v>
      </c>
      <c r="J140" s="2">
        <f t="shared" si="31"/>
        <v>78.210408619063017</v>
      </c>
      <c r="L140" s="2">
        <f t="shared" si="32"/>
        <v>107.16015167710397</v>
      </c>
      <c r="M140" s="2">
        <f t="shared" si="26"/>
        <v>110.37495622741709</v>
      </c>
      <c r="N140" s="2"/>
      <c r="O140" s="2">
        <f t="shared" si="33"/>
        <v>110.37495622741709</v>
      </c>
      <c r="Q140" s="2">
        <f t="shared" si="34"/>
        <v>72.140528720967311</v>
      </c>
      <c r="R140" s="2">
        <f t="shared" si="27"/>
        <v>74.304744582596328</v>
      </c>
      <c r="S140" s="2"/>
      <c r="T140" s="2">
        <f t="shared" si="35"/>
        <v>74.304744582596328</v>
      </c>
      <c r="V140" s="11"/>
    </row>
    <row r="141" spans="1:22" ht="15" customHeight="1" x14ac:dyDescent="0.2">
      <c r="A141" s="112">
        <v>46784</v>
      </c>
      <c r="B141" s="5">
        <f>VLOOKUP($A141,'ESAI - Q3 - Low Case'!$A$56:$N$343,9)</f>
        <v>77.719318870491804</v>
      </c>
      <c r="C141" s="2">
        <f t="shared" si="24"/>
        <v>80.050898436606559</v>
      </c>
      <c r="D141" s="2">
        <f t="shared" si="28"/>
        <v>8.203653344547428</v>
      </c>
      <c r="E141" s="2">
        <f t="shared" si="29"/>
        <v>88.254551781153992</v>
      </c>
      <c r="G141" s="2">
        <f>VLOOKUP($A141,'ESAI - Q3 - Low Case'!$A$56:$N$343,10)</f>
        <v>64.994384005833382</v>
      </c>
      <c r="H141" s="2">
        <f t="shared" si="25"/>
        <v>66.944215526008392</v>
      </c>
      <c r="I141" s="2">
        <f t="shared" si="30"/>
        <v>3.9056640364666868</v>
      </c>
      <c r="J141" s="2">
        <f t="shared" si="31"/>
        <v>70.849879562475081</v>
      </c>
      <c r="L141" s="2">
        <f t="shared" si="32"/>
        <v>77.719318870491804</v>
      </c>
      <c r="M141" s="2">
        <f t="shared" si="26"/>
        <v>80.050898436606559</v>
      </c>
      <c r="N141" s="2"/>
      <c r="O141" s="2">
        <f t="shared" si="33"/>
        <v>80.050898436606559</v>
      </c>
      <c r="Q141" s="2">
        <f t="shared" si="34"/>
        <v>64.994384005833382</v>
      </c>
      <c r="R141" s="2">
        <f t="shared" si="27"/>
        <v>66.944215526008392</v>
      </c>
      <c r="S141" s="2"/>
      <c r="T141" s="2">
        <f t="shared" si="35"/>
        <v>66.944215526008392</v>
      </c>
      <c r="V141" s="11"/>
    </row>
    <row r="142" spans="1:22" ht="15" customHeight="1" x14ac:dyDescent="0.2">
      <c r="A142" s="112">
        <v>46813</v>
      </c>
      <c r="B142" s="5">
        <f>VLOOKUP($A142,'ESAI - Q3 - Low Case'!$A$56:$N$343,9)</f>
        <v>55.030415371825327</v>
      </c>
      <c r="C142" s="2">
        <f t="shared" si="24"/>
        <v>56.681327832980088</v>
      </c>
      <c r="D142" s="2">
        <f t="shared" si="28"/>
        <v>8.203653344547428</v>
      </c>
      <c r="E142" s="2">
        <f t="shared" si="29"/>
        <v>64.884981177527521</v>
      </c>
      <c r="G142" s="2">
        <f>VLOOKUP($A142,'ESAI - Q3 - Low Case'!$A$56:$N$343,10)</f>
        <v>46.609915398514055</v>
      </c>
      <c r="H142" s="2">
        <f t="shared" si="25"/>
        <v>48.008212860469477</v>
      </c>
      <c r="I142" s="2">
        <f t="shared" si="30"/>
        <v>3.9056640364666868</v>
      </c>
      <c r="J142" s="2">
        <f t="shared" si="31"/>
        <v>51.913876896936166</v>
      </c>
      <c r="L142" s="2">
        <f t="shared" si="32"/>
        <v>55.030415371825327</v>
      </c>
      <c r="M142" s="2">
        <f t="shared" si="26"/>
        <v>56.681327832980088</v>
      </c>
      <c r="N142" s="2"/>
      <c r="O142" s="2">
        <f t="shared" si="33"/>
        <v>56.681327832980088</v>
      </c>
      <c r="Q142" s="2">
        <f t="shared" si="34"/>
        <v>46.609915398514055</v>
      </c>
      <c r="R142" s="2">
        <f t="shared" si="27"/>
        <v>48.008212860469477</v>
      </c>
      <c r="S142" s="2"/>
      <c r="T142" s="2">
        <f t="shared" si="35"/>
        <v>48.008212860469477</v>
      </c>
      <c r="V142" s="11"/>
    </row>
    <row r="143" spans="1:22" ht="15" customHeight="1" x14ac:dyDescent="0.2">
      <c r="A143" s="112">
        <v>46844</v>
      </c>
      <c r="B143" s="5">
        <f>VLOOKUP($A143,'ESAI - Q3 - Low Case'!$A$56:$N$343,9)</f>
        <v>51.866850580937765</v>
      </c>
      <c r="C143" s="2">
        <f t="shared" si="24"/>
        <v>53.422856098365898</v>
      </c>
      <c r="D143" s="2">
        <f t="shared" si="28"/>
        <v>8.203653344547428</v>
      </c>
      <c r="E143" s="2">
        <f t="shared" si="29"/>
        <v>61.626509442913324</v>
      </c>
      <c r="G143" s="2">
        <f>VLOOKUP($A143,'ESAI - Q3 - Low Case'!$A$56:$N$343,10)</f>
        <v>41.820597763603772</v>
      </c>
      <c r="H143" s="2">
        <f t="shared" si="25"/>
        <v>43.075215696511883</v>
      </c>
      <c r="I143" s="2">
        <f t="shared" si="30"/>
        <v>3.9056640364666868</v>
      </c>
      <c r="J143" s="2">
        <f t="shared" si="31"/>
        <v>46.980879732978572</v>
      </c>
      <c r="L143" s="2">
        <f t="shared" si="32"/>
        <v>51.866850580937765</v>
      </c>
      <c r="M143" s="2">
        <f t="shared" si="26"/>
        <v>53.422856098365898</v>
      </c>
      <c r="N143" s="2"/>
      <c r="O143" s="2">
        <f t="shared" si="33"/>
        <v>53.422856098365898</v>
      </c>
      <c r="Q143" s="2">
        <f t="shared" si="34"/>
        <v>41.820597763603772</v>
      </c>
      <c r="R143" s="2">
        <f t="shared" si="27"/>
        <v>43.075215696511883</v>
      </c>
      <c r="S143" s="2"/>
      <c r="T143" s="2">
        <f t="shared" si="35"/>
        <v>43.075215696511883</v>
      </c>
      <c r="V143" s="11"/>
    </row>
    <row r="144" spans="1:22" ht="15" customHeight="1" x14ac:dyDescent="0.2">
      <c r="A144" s="112">
        <v>46874</v>
      </c>
      <c r="B144" s="5">
        <f>VLOOKUP($A144,'ESAI - Q3 - Low Case'!$A$56:$N$343,9)</f>
        <v>58.253949437701124</v>
      </c>
      <c r="C144" s="2">
        <f t="shared" si="24"/>
        <v>60.001567920832159</v>
      </c>
      <c r="D144" s="2">
        <f t="shared" si="28"/>
        <v>8.203653344547428</v>
      </c>
      <c r="E144" s="2">
        <f t="shared" si="29"/>
        <v>68.205221265379592</v>
      </c>
      <c r="G144" s="2">
        <f>VLOOKUP($A144,'ESAI - Q3 - Low Case'!$A$56:$N$343,10)</f>
        <v>43.713487595100105</v>
      </c>
      <c r="H144" s="2">
        <f t="shared" si="25"/>
        <v>45.024892222953106</v>
      </c>
      <c r="I144" s="2">
        <f t="shared" si="30"/>
        <v>3.9056640364666868</v>
      </c>
      <c r="J144" s="2">
        <f t="shared" si="31"/>
        <v>48.930556259419795</v>
      </c>
      <c r="L144" s="2">
        <f t="shared" si="32"/>
        <v>58.253949437701124</v>
      </c>
      <c r="M144" s="2">
        <f t="shared" si="26"/>
        <v>60.001567920832159</v>
      </c>
      <c r="N144" s="2"/>
      <c r="O144" s="2">
        <f t="shared" si="33"/>
        <v>60.001567920832159</v>
      </c>
      <c r="Q144" s="2">
        <f t="shared" si="34"/>
        <v>43.713487595100105</v>
      </c>
      <c r="R144" s="2">
        <f t="shared" si="27"/>
        <v>45.024892222953106</v>
      </c>
      <c r="S144" s="2"/>
      <c r="T144" s="2">
        <f t="shared" si="35"/>
        <v>45.024892222953106</v>
      </c>
      <c r="V144" s="11"/>
    </row>
    <row r="145" spans="1:22" ht="15" customHeight="1" x14ac:dyDescent="0.2">
      <c r="A145" s="112">
        <v>46905</v>
      </c>
      <c r="B145" s="5">
        <f>VLOOKUP($A145,'ESAI - Q3 - Low Case'!$A$56:$N$343,9)</f>
        <v>61.656880050803238</v>
      </c>
      <c r="C145" s="2">
        <f t="shared" si="24"/>
        <v>63.50658645232734</v>
      </c>
      <c r="D145" s="2">
        <f t="shared" si="28"/>
        <v>8.203653344547428</v>
      </c>
      <c r="E145" s="2">
        <f t="shared" si="29"/>
        <v>71.710239796874774</v>
      </c>
      <c r="G145" s="2">
        <f>VLOOKUP($A145,'ESAI - Q3 - Low Case'!$A$56:$N$343,10)</f>
        <v>44.613780122582</v>
      </c>
      <c r="H145" s="2">
        <f t="shared" si="25"/>
        <v>45.952193526259464</v>
      </c>
      <c r="I145" s="2">
        <f t="shared" si="30"/>
        <v>3.9056640364666868</v>
      </c>
      <c r="J145" s="2">
        <f t="shared" si="31"/>
        <v>49.857857562726153</v>
      </c>
      <c r="L145" s="2">
        <f t="shared" si="32"/>
        <v>61.656880050803238</v>
      </c>
      <c r="M145" s="2">
        <f t="shared" si="26"/>
        <v>63.50658645232734</v>
      </c>
      <c r="N145" s="2"/>
      <c r="O145" s="2">
        <f t="shared" si="33"/>
        <v>63.50658645232734</v>
      </c>
      <c r="Q145" s="2">
        <f t="shared" si="34"/>
        <v>44.613780122582</v>
      </c>
      <c r="R145" s="2">
        <f t="shared" si="27"/>
        <v>45.952193526259464</v>
      </c>
      <c r="S145" s="2"/>
      <c r="T145" s="2">
        <f t="shared" si="35"/>
        <v>45.952193526259464</v>
      </c>
      <c r="V145" s="11"/>
    </row>
    <row r="146" spans="1:22" ht="15" customHeight="1" x14ac:dyDescent="0.2">
      <c r="A146" s="112">
        <v>46935</v>
      </c>
      <c r="B146" s="5">
        <f>VLOOKUP($A146,'ESAI - Q3 - Low Case'!$A$56:$N$343,9)</f>
        <v>75.082990665593499</v>
      </c>
      <c r="C146" s="2">
        <f t="shared" si="24"/>
        <v>77.335480385561311</v>
      </c>
      <c r="D146" s="2">
        <f t="shared" si="28"/>
        <v>8.203653344547428</v>
      </c>
      <c r="E146" s="2">
        <f t="shared" si="29"/>
        <v>85.539133730108745</v>
      </c>
      <c r="G146" s="2">
        <f>VLOOKUP($A146,'ESAI - Q3 - Low Case'!$A$56:$N$343,10)</f>
        <v>46.562895865184949</v>
      </c>
      <c r="H146" s="2">
        <f t="shared" si="25"/>
        <v>47.959782741140501</v>
      </c>
      <c r="I146" s="2">
        <f t="shared" si="30"/>
        <v>3.9056640364666868</v>
      </c>
      <c r="J146" s="2">
        <f t="shared" si="31"/>
        <v>51.86544677760719</v>
      </c>
      <c r="L146" s="2">
        <f t="shared" si="32"/>
        <v>75.082990665593499</v>
      </c>
      <c r="M146" s="2">
        <f t="shared" si="26"/>
        <v>77.335480385561311</v>
      </c>
      <c r="N146" s="2"/>
      <c r="O146" s="2">
        <f t="shared" si="33"/>
        <v>77.335480385561311</v>
      </c>
      <c r="Q146" s="2">
        <f t="shared" si="34"/>
        <v>46.562895865184949</v>
      </c>
      <c r="R146" s="2">
        <f t="shared" si="27"/>
        <v>47.959782741140501</v>
      </c>
      <c r="S146" s="2"/>
      <c r="T146" s="2">
        <f t="shared" si="35"/>
        <v>47.959782741140501</v>
      </c>
      <c r="V146" s="11"/>
    </row>
    <row r="147" spans="1:22" ht="15" customHeight="1" x14ac:dyDescent="0.2">
      <c r="A147" s="112">
        <v>46966</v>
      </c>
      <c r="B147" s="5">
        <f>VLOOKUP($A147,'ESAI - Q3 - Low Case'!$A$56:$N$343,9)</f>
        <v>58.754463315643648</v>
      </c>
      <c r="C147" s="2">
        <f t="shared" si="24"/>
        <v>60.517097215112962</v>
      </c>
      <c r="D147" s="2">
        <f t="shared" si="28"/>
        <v>8.203653344547428</v>
      </c>
      <c r="E147" s="2">
        <f t="shared" si="29"/>
        <v>68.720750559660388</v>
      </c>
      <c r="G147" s="2">
        <f>VLOOKUP($A147,'ESAI - Q3 - Low Case'!$A$56:$N$343,10)</f>
        <v>45.974442216246921</v>
      </c>
      <c r="H147" s="2">
        <f t="shared" si="25"/>
        <v>47.353675482734332</v>
      </c>
      <c r="I147" s="2">
        <f t="shared" si="30"/>
        <v>3.9056640364666868</v>
      </c>
      <c r="J147" s="2">
        <f t="shared" si="31"/>
        <v>51.259339519201021</v>
      </c>
      <c r="L147" s="2">
        <f t="shared" si="32"/>
        <v>58.754463315643648</v>
      </c>
      <c r="M147" s="2">
        <f t="shared" si="26"/>
        <v>60.517097215112962</v>
      </c>
      <c r="N147" s="2"/>
      <c r="O147" s="2">
        <f t="shared" si="33"/>
        <v>60.517097215112962</v>
      </c>
      <c r="Q147" s="2">
        <f t="shared" si="34"/>
        <v>45.974442216246921</v>
      </c>
      <c r="R147" s="2">
        <f t="shared" si="27"/>
        <v>47.353675482734332</v>
      </c>
      <c r="S147" s="2"/>
      <c r="T147" s="2">
        <f t="shared" si="35"/>
        <v>47.353675482734332</v>
      </c>
      <c r="V147" s="11"/>
    </row>
    <row r="148" spans="1:22" ht="15" customHeight="1" x14ac:dyDescent="0.2">
      <c r="A148" s="112">
        <v>46997</v>
      </c>
      <c r="B148" s="5">
        <f>VLOOKUP($A148,'ESAI - Q3 - Low Case'!$A$56:$N$343,9)</f>
        <v>50.286414512666205</v>
      </c>
      <c r="C148" s="2">
        <f t="shared" si="24"/>
        <v>51.795006948046193</v>
      </c>
      <c r="D148" s="2">
        <f t="shared" si="28"/>
        <v>8.203653344547428</v>
      </c>
      <c r="E148" s="2">
        <f t="shared" si="29"/>
        <v>59.99866029259362</v>
      </c>
      <c r="G148" s="2">
        <f>VLOOKUP($A148,'ESAI - Q3 - Low Case'!$A$56:$N$343,10)</f>
        <v>43.704312749870375</v>
      </c>
      <c r="H148" s="2">
        <f t="shared" si="25"/>
        <v>45.015442132366488</v>
      </c>
      <c r="I148" s="2">
        <f t="shared" si="30"/>
        <v>3.9056640364666868</v>
      </c>
      <c r="J148" s="2">
        <f t="shared" si="31"/>
        <v>48.921106168833177</v>
      </c>
      <c r="L148" s="2">
        <f t="shared" si="32"/>
        <v>50.286414512666205</v>
      </c>
      <c r="M148" s="2">
        <f t="shared" si="26"/>
        <v>51.795006948046193</v>
      </c>
      <c r="N148" s="2"/>
      <c r="O148" s="2">
        <f t="shared" si="33"/>
        <v>51.795006948046193</v>
      </c>
      <c r="Q148" s="2">
        <f t="shared" si="34"/>
        <v>43.704312749870375</v>
      </c>
      <c r="R148" s="2">
        <f t="shared" si="27"/>
        <v>45.015442132366488</v>
      </c>
      <c r="S148" s="2"/>
      <c r="T148" s="2">
        <f t="shared" si="35"/>
        <v>45.015442132366488</v>
      </c>
      <c r="V148" s="11"/>
    </row>
    <row r="149" spans="1:22" ht="15" customHeight="1" x14ac:dyDescent="0.2">
      <c r="A149" s="112">
        <v>47027</v>
      </c>
      <c r="B149" s="5">
        <f>VLOOKUP($A149,'ESAI - Q3 - Low Case'!$A$56:$N$343,9)</f>
        <v>48.214263273433836</v>
      </c>
      <c r="C149" s="2">
        <f t="shared" si="24"/>
        <v>49.660691171636856</v>
      </c>
      <c r="D149" s="2">
        <f t="shared" si="28"/>
        <v>8.203653344547428</v>
      </c>
      <c r="E149" s="2">
        <f t="shared" si="29"/>
        <v>57.864344516184282</v>
      </c>
      <c r="G149" s="2">
        <f>VLOOKUP($A149,'ESAI - Q3 - Low Case'!$A$56:$N$343,10)</f>
        <v>41.698536397466995</v>
      </c>
      <c r="H149" s="2">
        <f t="shared" si="25"/>
        <v>42.949492489391005</v>
      </c>
      <c r="I149" s="2">
        <f t="shared" si="30"/>
        <v>3.9056640364666868</v>
      </c>
      <c r="J149" s="2">
        <f t="shared" si="31"/>
        <v>46.855156525857694</v>
      </c>
      <c r="L149" s="2">
        <f t="shared" si="32"/>
        <v>48.214263273433836</v>
      </c>
      <c r="M149" s="2">
        <f t="shared" si="26"/>
        <v>49.660691171636856</v>
      </c>
      <c r="N149" s="2"/>
      <c r="O149" s="2">
        <f t="shared" si="33"/>
        <v>49.660691171636856</v>
      </c>
      <c r="Q149" s="2">
        <f t="shared" si="34"/>
        <v>41.698536397466995</v>
      </c>
      <c r="R149" s="2">
        <f t="shared" si="27"/>
        <v>42.949492489391005</v>
      </c>
      <c r="S149" s="2"/>
      <c r="T149" s="2">
        <f t="shared" si="35"/>
        <v>42.949492489391005</v>
      </c>
      <c r="V149" s="11"/>
    </row>
    <row r="150" spans="1:22" ht="15" customHeight="1" x14ac:dyDescent="0.2">
      <c r="A150" s="112">
        <v>47058</v>
      </c>
      <c r="B150" s="5">
        <f>VLOOKUP($A150,'ESAI - Q3 - Low Case'!$A$56:$N$343,9)</f>
        <v>54.849803695348605</v>
      </c>
      <c r="C150" s="2">
        <f t="shared" si="24"/>
        <v>56.495297806209066</v>
      </c>
      <c r="D150" s="2">
        <f t="shared" si="28"/>
        <v>8.203653344547428</v>
      </c>
      <c r="E150" s="2">
        <f t="shared" si="29"/>
        <v>64.6989511507565</v>
      </c>
      <c r="G150" s="2">
        <f>VLOOKUP($A150,'ESAI - Q3 - Low Case'!$A$56:$N$343,10)</f>
        <v>45.633446992668304</v>
      </c>
      <c r="H150" s="2">
        <f t="shared" si="25"/>
        <v>47.002450402448353</v>
      </c>
      <c r="I150" s="2">
        <f t="shared" si="30"/>
        <v>3.9056640364666868</v>
      </c>
      <c r="J150" s="2">
        <f t="shared" si="31"/>
        <v>50.908114438915042</v>
      </c>
      <c r="L150" s="2">
        <f t="shared" si="32"/>
        <v>54.849803695348605</v>
      </c>
      <c r="M150" s="2">
        <f t="shared" si="26"/>
        <v>56.495297806209066</v>
      </c>
      <c r="N150" s="2"/>
      <c r="O150" s="2">
        <f t="shared" si="33"/>
        <v>56.495297806209066</v>
      </c>
      <c r="Q150" s="2">
        <f t="shared" si="34"/>
        <v>45.633446992668304</v>
      </c>
      <c r="R150" s="2">
        <f t="shared" si="27"/>
        <v>47.002450402448353</v>
      </c>
      <c r="S150" s="2"/>
      <c r="T150" s="2">
        <f t="shared" si="35"/>
        <v>47.002450402448353</v>
      </c>
      <c r="V150" s="11"/>
    </row>
    <row r="151" spans="1:22" ht="15" customHeight="1" x14ac:dyDescent="0.2">
      <c r="A151" s="112">
        <v>47088</v>
      </c>
      <c r="B151" s="5">
        <f>VLOOKUP($A151,'ESAI - Q3 - Low Case'!$A$56:$N$343,9)</f>
        <v>78.103138672387786</v>
      </c>
      <c r="C151" s="2">
        <f t="shared" si="24"/>
        <v>80.446232832559417</v>
      </c>
      <c r="D151" s="2">
        <f t="shared" si="28"/>
        <v>8.203653344547428</v>
      </c>
      <c r="E151" s="2">
        <f t="shared" si="29"/>
        <v>88.64988617710685</v>
      </c>
      <c r="F151" s="132"/>
      <c r="G151" s="2">
        <f>VLOOKUP($A151,'ESAI - Q3 - Low Case'!$A$56:$N$343,10)</f>
        <v>59.021396467719377</v>
      </c>
      <c r="H151" s="2">
        <f t="shared" si="25"/>
        <v>60.792038361750961</v>
      </c>
      <c r="I151" s="2">
        <f t="shared" si="30"/>
        <v>3.9056640364666868</v>
      </c>
      <c r="J151" s="2">
        <f t="shared" si="31"/>
        <v>64.697702398217643</v>
      </c>
      <c r="K151" s="132"/>
      <c r="L151" s="2">
        <f t="shared" si="32"/>
        <v>78.103138672387786</v>
      </c>
      <c r="M151" s="2">
        <f t="shared" si="26"/>
        <v>80.446232832559417</v>
      </c>
      <c r="N151" s="2"/>
      <c r="O151" s="2">
        <f t="shared" si="33"/>
        <v>80.446232832559417</v>
      </c>
      <c r="P151" s="132"/>
      <c r="Q151" s="2">
        <f t="shared" si="34"/>
        <v>59.021396467719377</v>
      </c>
      <c r="R151" s="2">
        <f t="shared" si="27"/>
        <v>60.792038361750961</v>
      </c>
      <c r="S151" s="2"/>
      <c r="T151" s="2">
        <f t="shared" si="35"/>
        <v>60.792038361750961</v>
      </c>
      <c r="V151" s="11"/>
    </row>
    <row r="152" spans="1:22" ht="15" customHeight="1" x14ac:dyDescent="0.2">
      <c r="A152" s="112">
        <v>47119</v>
      </c>
      <c r="B152" s="5">
        <f>VLOOKUP($A152,'ESAI - Q3 - Low Case'!$A$56:$N$343,9)</f>
        <v>109.30335471064605</v>
      </c>
      <c r="C152" s="2">
        <f t="shared" si="24"/>
        <v>112.58245535196544</v>
      </c>
      <c r="D152" s="2">
        <f t="shared" si="28"/>
        <v>8.2856898779929029</v>
      </c>
      <c r="E152" s="2">
        <f t="shared" si="29"/>
        <v>120.86814522995834</v>
      </c>
      <c r="G152" s="2">
        <f>VLOOKUP($A152,'ESAI - Q3 - Low Case'!$A$56:$N$343,10)</f>
        <v>73.583339295386665</v>
      </c>
      <c r="H152" s="2">
        <f t="shared" si="25"/>
        <v>75.790839474248273</v>
      </c>
      <c r="I152" s="2">
        <f t="shared" si="30"/>
        <v>3.9447206768313539</v>
      </c>
      <c r="J152" s="2">
        <f t="shared" si="31"/>
        <v>79.735560151079625</v>
      </c>
      <c r="L152" s="2">
        <f t="shared" si="32"/>
        <v>109.30335471064605</v>
      </c>
      <c r="M152" s="2">
        <f t="shared" si="26"/>
        <v>112.58245535196544</v>
      </c>
      <c r="N152" s="2"/>
      <c r="O152" s="2">
        <f t="shared" si="33"/>
        <v>112.58245535196544</v>
      </c>
      <c r="Q152" s="2">
        <f t="shared" si="34"/>
        <v>73.583339295386665</v>
      </c>
      <c r="R152" s="2">
        <f t="shared" si="27"/>
        <v>75.790839474248273</v>
      </c>
      <c r="S152" s="2"/>
      <c r="T152" s="2">
        <f t="shared" si="35"/>
        <v>75.790839474248273</v>
      </c>
      <c r="V152" s="11"/>
    </row>
    <row r="153" spans="1:22" ht="15" customHeight="1" x14ac:dyDescent="0.2">
      <c r="A153" s="112">
        <v>47150</v>
      </c>
      <c r="B153" s="5">
        <f>VLOOKUP($A153,'ESAI - Q3 - Low Case'!$A$56:$N$343,9)</f>
        <v>79.273705247901646</v>
      </c>
      <c r="C153" s="2">
        <f t="shared" si="24"/>
        <v>81.651916405338696</v>
      </c>
      <c r="D153" s="2">
        <f t="shared" si="28"/>
        <v>8.2856898779929029</v>
      </c>
      <c r="E153" s="2">
        <f t="shared" si="29"/>
        <v>89.937606283331604</v>
      </c>
      <c r="G153" s="2">
        <f>VLOOKUP($A153,'ESAI - Q3 - Low Case'!$A$56:$N$343,10)</f>
        <v>66.294271685950051</v>
      </c>
      <c r="H153" s="2">
        <f t="shared" si="25"/>
        <v>68.28309983652855</v>
      </c>
      <c r="I153" s="2">
        <f t="shared" si="30"/>
        <v>3.9447206768313539</v>
      </c>
      <c r="J153" s="2">
        <f t="shared" si="31"/>
        <v>72.227820513359902</v>
      </c>
      <c r="L153" s="2">
        <f t="shared" si="32"/>
        <v>79.273705247901646</v>
      </c>
      <c r="M153" s="2">
        <f t="shared" si="26"/>
        <v>81.651916405338696</v>
      </c>
      <c r="N153" s="2"/>
      <c r="O153" s="2">
        <f t="shared" si="33"/>
        <v>81.651916405338696</v>
      </c>
      <c r="Q153" s="2">
        <f t="shared" si="34"/>
        <v>66.294271685950051</v>
      </c>
      <c r="R153" s="2">
        <f t="shared" si="27"/>
        <v>68.28309983652855</v>
      </c>
      <c r="S153" s="2"/>
      <c r="T153" s="2">
        <f t="shared" si="35"/>
        <v>68.28309983652855</v>
      </c>
      <c r="V153" s="11"/>
    </row>
    <row r="154" spans="1:22" ht="15" customHeight="1" x14ac:dyDescent="0.2">
      <c r="A154" s="112">
        <v>47178</v>
      </c>
      <c r="B154" s="5">
        <f>VLOOKUP($A154,'ESAI - Q3 - Low Case'!$A$56:$N$343,9)</f>
        <v>56.131023679261837</v>
      </c>
      <c r="C154" s="2">
        <f t="shared" si="24"/>
        <v>57.814954389639695</v>
      </c>
      <c r="D154" s="2">
        <f t="shared" si="28"/>
        <v>8.2856898779929029</v>
      </c>
      <c r="E154" s="2">
        <f t="shared" si="29"/>
        <v>66.100644267632603</v>
      </c>
      <c r="G154" s="2">
        <f>VLOOKUP($A154,'ESAI - Q3 - Low Case'!$A$56:$N$343,10)</f>
        <v>47.542113706484336</v>
      </c>
      <c r="H154" s="2">
        <f t="shared" si="25"/>
        <v>48.96837711767887</v>
      </c>
      <c r="I154" s="2">
        <f t="shared" si="30"/>
        <v>3.9447206768313539</v>
      </c>
      <c r="J154" s="2">
        <f t="shared" si="31"/>
        <v>52.913097794510222</v>
      </c>
      <c r="L154" s="2">
        <f t="shared" si="32"/>
        <v>56.131023679261837</v>
      </c>
      <c r="M154" s="2">
        <f t="shared" si="26"/>
        <v>57.814954389639695</v>
      </c>
      <c r="N154" s="2"/>
      <c r="O154" s="2">
        <f t="shared" si="33"/>
        <v>57.814954389639695</v>
      </c>
      <c r="Q154" s="2">
        <f t="shared" si="34"/>
        <v>47.542113706484336</v>
      </c>
      <c r="R154" s="2">
        <f t="shared" si="27"/>
        <v>48.96837711767887</v>
      </c>
      <c r="S154" s="2"/>
      <c r="T154" s="2">
        <f t="shared" si="35"/>
        <v>48.96837711767887</v>
      </c>
      <c r="V154" s="11"/>
    </row>
    <row r="155" spans="1:22" ht="15" customHeight="1" x14ac:dyDescent="0.2">
      <c r="A155" s="112">
        <v>47209</v>
      </c>
      <c r="B155" s="5">
        <f>VLOOKUP($A155,'ESAI - Q3 - Low Case'!$A$56:$N$343,9)</f>
        <v>52.904187592556518</v>
      </c>
      <c r="C155" s="2">
        <f t="shared" si="24"/>
        <v>54.491313220333218</v>
      </c>
      <c r="D155" s="2">
        <f t="shared" si="28"/>
        <v>8.2856898779929029</v>
      </c>
      <c r="E155" s="2">
        <f t="shared" si="29"/>
        <v>62.777003098326119</v>
      </c>
      <c r="G155" s="2">
        <f>VLOOKUP($A155,'ESAI - Q3 - Low Case'!$A$56:$N$343,10)</f>
        <v>42.657009718875848</v>
      </c>
      <c r="H155" s="2">
        <f t="shared" si="25"/>
        <v>43.936720010442123</v>
      </c>
      <c r="I155" s="2">
        <f t="shared" si="30"/>
        <v>3.9447206768313539</v>
      </c>
      <c r="J155" s="2">
        <f t="shared" si="31"/>
        <v>47.881440687273475</v>
      </c>
      <c r="L155" s="2">
        <f t="shared" si="32"/>
        <v>52.904187592556518</v>
      </c>
      <c r="M155" s="2">
        <f t="shared" si="26"/>
        <v>54.491313220333218</v>
      </c>
      <c r="N155" s="2"/>
      <c r="O155" s="2">
        <f t="shared" si="33"/>
        <v>54.491313220333218</v>
      </c>
      <c r="Q155" s="2">
        <f t="shared" si="34"/>
        <v>42.657009718875848</v>
      </c>
      <c r="R155" s="2">
        <f t="shared" si="27"/>
        <v>43.936720010442123</v>
      </c>
      <c r="S155" s="2"/>
      <c r="T155" s="2">
        <f t="shared" si="35"/>
        <v>43.936720010442123</v>
      </c>
      <c r="V155" s="11"/>
    </row>
    <row r="156" spans="1:22" ht="15" customHeight="1" x14ac:dyDescent="0.2">
      <c r="A156" s="112">
        <v>47239</v>
      </c>
      <c r="B156" s="5">
        <f>VLOOKUP($A156,'ESAI - Q3 - Low Case'!$A$56:$N$343,9)</f>
        <v>59.419028426455149</v>
      </c>
      <c r="C156" s="2">
        <f t="shared" si="24"/>
        <v>61.201599279248803</v>
      </c>
      <c r="D156" s="2">
        <f t="shared" si="28"/>
        <v>8.2856898779929029</v>
      </c>
      <c r="E156" s="2">
        <f t="shared" si="29"/>
        <v>69.487289157241705</v>
      </c>
      <c r="G156" s="2">
        <f>VLOOKUP($A156,'ESAI - Q3 - Low Case'!$A$56:$N$343,10)</f>
        <v>44.58775734700211</v>
      </c>
      <c r="H156" s="2">
        <f t="shared" si="25"/>
        <v>45.925390067412174</v>
      </c>
      <c r="I156" s="2">
        <f t="shared" si="30"/>
        <v>3.9447206768313539</v>
      </c>
      <c r="J156" s="2">
        <f t="shared" si="31"/>
        <v>49.870110744243526</v>
      </c>
      <c r="L156" s="2">
        <f t="shared" si="32"/>
        <v>59.419028426455149</v>
      </c>
      <c r="M156" s="2">
        <f t="shared" si="26"/>
        <v>61.201599279248803</v>
      </c>
      <c r="N156" s="2"/>
      <c r="O156" s="2">
        <f t="shared" si="33"/>
        <v>61.201599279248803</v>
      </c>
      <c r="Q156" s="2">
        <f t="shared" si="34"/>
        <v>44.58775734700211</v>
      </c>
      <c r="R156" s="2">
        <f t="shared" si="27"/>
        <v>45.925390067412174</v>
      </c>
      <c r="S156" s="2"/>
      <c r="T156" s="2">
        <f t="shared" si="35"/>
        <v>45.925390067412174</v>
      </c>
      <c r="V156" s="11"/>
    </row>
    <row r="157" spans="1:22" ht="15" customHeight="1" x14ac:dyDescent="0.2">
      <c r="A157" s="112">
        <v>47270</v>
      </c>
      <c r="B157" s="5">
        <f>VLOOKUP($A157,'ESAI - Q3 - Low Case'!$A$56:$N$343,9)</f>
        <v>62.890017651819306</v>
      </c>
      <c r="C157" s="2">
        <f t="shared" si="24"/>
        <v>64.77671818137388</v>
      </c>
      <c r="D157" s="2">
        <f t="shared" si="28"/>
        <v>8.2856898779929029</v>
      </c>
      <c r="E157" s="2">
        <f t="shared" si="29"/>
        <v>73.062408059366788</v>
      </c>
      <c r="G157" s="2">
        <f>VLOOKUP($A157,'ESAI - Q3 - Low Case'!$A$56:$N$343,10)</f>
        <v>45.50605572503364</v>
      </c>
      <c r="H157" s="2">
        <f t="shared" si="25"/>
        <v>46.87123739678465</v>
      </c>
      <c r="I157" s="2">
        <f t="shared" si="30"/>
        <v>3.9447206768313539</v>
      </c>
      <c r="J157" s="2">
        <f t="shared" si="31"/>
        <v>50.815958073616002</v>
      </c>
      <c r="L157" s="2">
        <f t="shared" si="32"/>
        <v>62.890017651819306</v>
      </c>
      <c r="M157" s="2">
        <f t="shared" si="26"/>
        <v>64.77671818137388</v>
      </c>
      <c r="N157" s="2"/>
      <c r="O157" s="2">
        <f t="shared" si="33"/>
        <v>64.77671818137388</v>
      </c>
      <c r="Q157" s="2">
        <f t="shared" si="34"/>
        <v>45.50605572503364</v>
      </c>
      <c r="R157" s="2">
        <f t="shared" si="27"/>
        <v>46.87123739678465</v>
      </c>
      <c r="S157" s="2"/>
      <c r="T157" s="2">
        <f t="shared" si="35"/>
        <v>46.87123739678465</v>
      </c>
      <c r="V157" s="11"/>
    </row>
    <row r="158" spans="1:22" ht="15" customHeight="1" x14ac:dyDescent="0.2">
      <c r="A158" s="112">
        <v>47300</v>
      </c>
      <c r="B158" s="5">
        <f>VLOOKUP($A158,'ESAI - Q3 - Low Case'!$A$56:$N$343,9)</f>
        <v>76.584650478905374</v>
      </c>
      <c r="C158" s="2">
        <f t="shared" si="24"/>
        <v>78.882189993272533</v>
      </c>
      <c r="D158" s="2">
        <f t="shared" si="28"/>
        <v>8.2856898779929029</v>
      </c>
      <c r="E158" s="2">
        <f t="shared" si="29"/>
        <v>87.167879871265441</v>
      </c>
      <c r="G158" s="2">
        <f>VLOOKUP($A158,'ESAI - Q3 - Low Case'!$A$56:$N$343,10)</f>
        <v>47.494153782488645</v>
      </c>
      <c r="H158" s="2">
        <f t="shared" si="25"/>
        <v>48.918978395963308</v>
      </c>
      <c r="I158" s="2">
        <f t="shared" si="30"/>
        <v>3.9447206768313539</v>
      </c>
      <c r="J158" s="2">
        <f t="shared" si="31"/>
        <v>52.86369907279466</v>
      </c>
      <c r="L158" s="2">
        <f t="shared" si="32"/>
        <v>76.584650478905374</v>
      </c>
      <c r="M158" s="2">
        <f t="shared" si="26"/>
        <v>78.882189993272533</v>
      </c>
      <c r="N158" s="2"/>
      <c r="O158" s="2">
        <f t="shared" si="33"/>
        <v>78.882189993272533</v>
      </c>
      <c r="Q158" s="2">
        <f t="shared" si="34"/>
        <v>47.494153782488645</v>
      </c>
      <c r="R158" s="2">
        <f t="shared" si="27"/>
        <v>48.918978395963308</v>
      </c>
      <c r="S158" s="2"/>
      <c r="T158" s="2">
        <f t="shared" si="35"/>
        <v>48.918978395963308</v>
      </c>
      <c r="V158" s="11"/>
    </row>
    <row r="159" spans="1:22" ht="15" customHeight="1" x14ac:dyDescent="0.2">
      <c r="A159" s="112">
        <v>47331</v>
      </c>
      <c r="B159" s="5">
        <f>VLOOKUP($A159,'ESAI - Q3 - Low Case'!$A$56:$N$343,9)</f>
        <v>59.929552581956521</v>
      </c>
      <c r="C159" s="2">
        <f t="shared" si="24"/>
        <v>61.727439159415219</v>
      </c>
      <c r="D159" s="2">
        <f t="shared" si="28"/>
        <v>8.2856898779929029</v>
      </c>
      <c r="E159" s="2">
        <f t="shared" si="29"/>
        <v>70.01312903740812</v>
      </c>
      <c r="G159" s="2">
        <f>VLOOKUP($A159,'ESAI - Q3 - Low Case'!$A$56:$N$343,10)</f>
        <v>46.893931060571859</v>
      </c>
      <c r="H159" s="2">
        <f t="shared" si="25"/>
        <v>48.300748992389018</v>
      </c>
      <c r="I159" s="2">
        <f t="shared" si="30"/>
        <v>3.9447206768313539</v>
      </c>
      <c r="J159" s="2">
        <f t="shared" si="31"/>
        <v>52.24546966922037</v>
      </c>
      <c r="L159" s="2">
        <f t="shared" si="32"/>
        <v>59.929552581956521</v>
      </c>
      <c r="M159" s="2">
        <f t="shared" si="26"/>
        <v>61.727439159415219</v>
      </c>
      <c r="N159" s="2"/>
      <c r="O159" s="2">
        <f t="shared" si="33"/>
        <v>61.727439159415219</v>
      </c>
      <c r="Q159" s="2">
        <f t="shared" si="34"/>
        <v>46.893931060571859</v>
      </c>
      <c r="R159" s="2">
        <f t="shared" si="27"/>
        <v>48.300748992389018</v>
      </c>
      <c r="S159" s="2"/>
      <c r="T159" s="2">
        <f t="shared" si="35"/>
        <v>48.300748992389018</v>
      </c>
      <c r="V159" s="11"/>
    </row>
    <row r="160" spans="1:22" ht="15" customHeight="1" x14ac:dyDescent="0.2">
      <c r="A160" s="112">
        <v>47362</v>
      </c>
      <c r="B160" s="5">
        <f>VLOOKUP($A160,'ESAI - Q3 - Low Case'!$A$56:$N$343,9)</f>
        <v>51.292142802919528</v>
      </c>
      <c r="C160" s="2">
        <f t="shared" si="24"/>
        <v>52.830907087007112</v>
      </c>
      <c r="D160" s="2">
        <f t="shared" si="28"/>
        <v>8.2856898779929029</v>
      </c>
      <c r="E160" s="2">
        <f t="shared" si="29"/>
        <v>61.116596965000014</v>
      </c>
      <c r="G160" s="2">
        <f>VLOOKUP($A160,'ESAI - Q3 - Low Case'!$A$56:$N$343,10)</f>
        <v>44.578399004867784</v>
      </c>
      <c r="H160" s="2">
        <f t="shared" si="25"/>
        <v>45.915750975013822</v>
      </c>
      <c r="I160" s="2">
        <f t="shared" si="30"/>
        <v>3.9447206768313539</v>
      </c>
      <c r="J160" s="2">
        <f t="shared" si="31"/>
        <v>49.860471651845174</v>
      </c>
      <c r="L160" s="2">
        <f t="shared" si="32"/>
        <v>51.292142802919528</v>
      </c>
      <c r="M160" s="2">
        <f t="shared" si="26"/>
        <v>52.830907087007112</v>
      </c>
      <c r="N160" s="2"/>
      <c r="O160" s="2">
        <f t="shared" si="33"/>
        <v>52.830907087007112</v>
      </c>
      <c r="Q160" s="2">
        <f t="shared" si="34"/>
        <v>44.578399004867784</v>
      </c>
      <c r="R160" s="2">
        <f t="shared" si="27"/>
        <v>45.915750975013822</v>
      </c>
      <c r="S160" s="2"/>
      <c r="T160" s="2">
        <f t="shared" si="35"/>
        <v>45.915750975013822</v>
      </c>
      <c r="V160" s="11"/>
    </row>
    <row r="161" spans="1:22" ht="15" customHeight="1" x14ac:dyDescent="0.2">
      <c r="A161" s="112">
        <v>47392</v>
      </c>
      <c r="B161" s="5">
        <f>VLOOKUP($A161,'ESAI - Q3 - Low Case'!$A$56:$N$343,9)</f>
        <v>49.178548538902511</v>
      </c>
      <c r="C161" s="2">
        <f t="shared" si="24"/>
        <v>50.653904995069588</v>
      </c>
      <c r="D161" s="2">
        <f t="shared" si="28"/>
        <v>8.2856898779929029</v>
      </c>
      <c r="E161" s="2">
        <f t="shared" si="29"/>
        <v>58.939594873062489</v>
      </c>
      <c r="G161" s="2">
        <f>VLOOKUP($A161,'ESAI - Q3 - Low Case'!$A$56:$N$343,10)</f>
        <v>42.532507125416338</v>
      </c>
      <c r="H161" s="2">
        <f t="shared" si="25"/>
        <v>43.808482339178831</v>
      </c>
      <c r="I161" s="2">
        <f t="shared" si="30"/>
        <v>3.9447206768313539</v>
      </c>
      <c r="J161" s="2">
        <f t="shared" si="31"/>
        <v>47.753203016010183</v>
      </c>
      <c r="L161" s="2">
        <f t="shared" si="32"/>
        <v>49.178548538902511</v>
      </c>
      <c r="M161" s="2">
        <f t="shared" si="26"/>
        <v>50.653904995069588</v>
      </c>
      <c r="N161" s="2"/>
      <c r="O161" s="2">
        <f t="shared" si="33"/>
        <v>50.653904995069588</v>
      </c>
      <c r="Q161" s="2">
        <f t="shared" si="34"/>
        <v>42.532507125416338</v>
      </c>
      <c r="R161" s="2">
        <f t="shared" si="27"/>
        <v>43.808482339178831</v>
      </c>
      <c r="S161" s="2"/>
      <c r="T161" s="2">
        <f t="shared" si="35"/>
        <v>43.808482339178831</v>
      </c>
      <c r="V161" s="11"/>
    </row>
    <row r="162" spans="1:22" ht="15" customHeight="1" x14ac:dyDescent="0.2">
      <c r="A162" s="112">
        <v>47423</v>
      </c>
      <c r="B162" s="5">
        <f>VLOOKUP($A162,'ESAI - Q3 - Low Case'!$A$56:$N$343,9)</f>
        <v>55.946799769255577</v>
      </c>
      <c r="C162" s="2">
        <f t="shared" si="24"/>
        <v>57.625203762333243</v>
      </c>
      <c r="D162" s="2">
        <f t="shared" si="28"/>
        <v>8.2856898779929029</v>
      </c>
      <c r="E162" s="2">
        <f t="shared" si="29"/>
        <v>65.910893640326151</v>
      </c>
      <c r="G162" s="2">
        <f>VLOOKUP($A162,'ESAI - Q3 - Low Case'!$A$56:$N$343,10)</f>
        <v>46.546115932521673</v>
      </c>
      <c r="H162" s="2">
        <f t="shared" si="25"/>
        <v>47.942499410497327</v>
      </c>
      <c r="I162" s="2">
        <f t="shared" si="30"/>
        <v>3.9447206768313539</v>
      </c>
      <c r="J162" s="2">
        <f t="shared" si="31"/>
        <v>51.887220087328679</v>
      </c>
      <c r="L162" s="2">
        <f t="shared" si="32"/>
        <v>55.946799769255577</v>
      </c>
      <c r="M162" s="2">
        <f t="shared" si="26"/>
        <v>57.625203762333243</v>
      </c>
      <c r="N162" s="2"/>
      <c r="O162" s="2">
        <f t="shared" si="33"/>
        <v>57.625203762333243</v>
      </c>
      <c r="Q162" s="2">
        <f t="shared" si="34"/>
        <v>46.546115932521673</v>
      </c>
      <c r="R162" s="2">
        <f t="shared" si="27"/>
        <v>47.942499410497327</v>
      </c>
      <c r="S162" s="2"/>
      <c r="T162" s="2">
        <f t="shared" si="35"/>
        <v>47.942499410497327</v>
      </c>
      <c r="V162" s="11"/>
    </row>
    <row r="163" spans="1:22" ht="15" customHeight="1" x14ac:dyDescent="0.2">
      <c r="A163" s="112">
        <v>47453</v>
      </c>
      <c r="B163" s="5">
        <f>VLOOKUP($A163,'ESAI - Q3 - Low Case'!$A$56:$N$343,9)</f>
        <v>79.66520144583555</v>
      </c>
      <c r="C163" s="2">
        <f t="shared" si="24"/>
        <v>82.055157489210615</v>
      </c>
      <c r="D163" s="2">
        <f t="shared" si="28"/>
        <v>8.2856898779929029</v>
      </c>
      <c r="E163" s="2">
        <f t="shared" si="29"/>
        <v>90.340847367203523</v>
      </c>
      <c r="G163" s="2">
        <f>VLOOKUP($A163,'ESAI - Q3 - Low Case'!$A$56:$N$343,10)</f>
        <v>60.201824397073764</v>
      </c>
      <c r="H163" s="2">
        <f t="shared" si="25"/>
        <v>62.007879128985977</v>
      </c>
      <c r="I163" s="2">
        <f t="shared" si="30"/>
        <v>3.9447206768313539</v>
      </c>
      <c r="J163" s="2">
        <f t="shared" si="31"/>
        <v>65.952599805817329</v>
      </c>
      <c r="L163" s="2">
        <f t="shared" si="32"/>
        <v>79.66520144583555</v>
      </c>
      <c r="M163" s="2">
        <f t="shared" si="26"/>
        <v>82.055157489210615</v>
      </c>
      <c r="N163" s="2"/>
      <c r="O163" s="2">
        <f t="shared" si="33"/>
        <v>82.055157489210615</v>
      </c>
      <c r="Q163" s="2">
        <f t="shared" si="34"/>
        <v>60.201824397073764</v>
      </c>
      <c r="R163" s="2">
        <f t="shared" si="27"/>
        <v>62.007879128985977</v>
      </c>
      <c r="S163" s="2"/>
      <c r="T163" s="2">
        <f t="shared" si="35"/>
        <v>62.007879128985977</v>
      </c>
      <c r="V163" s="11"/>
    </row>
    <row r="164" spans="1:22" ht="15" customHeight="1" x14ac:dyDescent="0.2">
      <c r="A164" s="112">
        <v>47484</v>
      </c>
      <c r="B164" s="5">
        <f>VLOOKUP($A164,'ESAI - Q3 - Low Case'!$A$56:$N$343,9)</f>
        <v>111.48942180485896</v>
      </c>
      <c r="C164" s="2">
        <f t="shared" si="24"/>
        <v>114.83410445900473</v>
      </c>
      <c r="D164" s="2">
        <f t="shared" si="28"/>
        <v>8.3685467767728312</v>
      </c>
      <c r="E164" s="2">
        <f t="shared" si="29"/>
        <v>123.20265123577757</v>
      </c>
      <c r="G164" s="2">
        <f>VLOOKUP($A164,'ESAI - Q3 - Low Case'!$A$56:$N$343,10)</f>
        <v>75.055006081294394</v>
      </c>
      <c r="H164" s="2">
        <f t="shared" si="25"/>
        <v>77.306656263733231</v>
      </c>
      <c r="I164" s="2">
        <f t="shared" si="30"/>
        <v>3.9841678835996679</v>
      </c>
      <c r="J164" s="2">
        <f t="shared" si="31"/>
        <v>81.290824147332899</v>
      </c>
      <c r="L164" s="2">
        <f t="shared" si="32"/>
        <v>111.48942180485896</v>
      </c>
      <c r="M164" s="2">
        <f t="shared" si="26"/>
        <v>114.83410445900473</v>
      </c>
      <c r="N164" s="2"/>
      <c r="O164" s="2">
        <f t="shared" si="33"/>
        <v>114.83410445900473</v>
      </c>
      <c r="Q164" s="2">
        <f t="shared" si="34"/>
        <v>75.055006081294394</v>
      </c>
      <c r="R164" s="2">
        <f t="shared" si="27"/>
        <v>77.306656263733231</v>
      </c>
      <c r="S164" s="2"/>
      <c r="T164" s="2">
        <f t="shared" si="35"/>
        <v>77.306656263733231</v>
      </c>
      <c r="V164" s="11"/>
    </row>
    <row r="165" spans="1:22" ht="15" customHeight="1" x14ac:dyDescent="0.2">
      <c r="A165" s="112">
        <v>47515</v>
      </c>
      <c r="B165" s="5">
        <f>VLOOKUP($A165,'ESAI - Q3 - Low Case'!$A$56:$N$343,9)</f>
        <v>80.859179352859684</v>
      </c>
      <c r="C165" s="2">
        <f t="shared" si="24"/>
        <v>83.284954733445474</v>
      </c>
      <c r="D165" s="2">
        <f t="shared" si="28"/>
        <v>8.3685467767728312</v>
      </c>
      <c r="E165" s="2">
        <f t="shared" si="29"/>
        <v>91.653501510218305</v>
      </c>
      <c r="G165" s="2">
        <f>VLOOKUP($A165,'ESAI - Q3 - Low Case'!$A$56:$N$343,10)</f>
        <v>67.620157119669059</v>
      </c>
      <c r="H165" s="2">
        <f t="shared" si="25"/>
        <v>69.64876183325913</v>
      </c>
      <c r="I165" s="2">
        <f t="shared" si="30"/>
        <v>3.9841678835996679</v>
      </c>
      <c r="J165" s="2">
        <f t="shared" si="31"/>
        <v>73.632929716858797</v>
      </c>
      <c r="L165" s="2">
        <f t="shared" si="32"/>
        <v>80.859179352859684</v>
      </c>
      <c r="M165" s="2">
        <f t="shared" si="26"/>
        <v>83.284954733445474</v>
      </c>
      <c r="N165" s="2"/>
      <c r="O165" s="2">
        <f t="shared" si="33"/>
        <v>83.284954733445474</v>
      </c>
      <c r="Q165" s="2">
        <f t="shared" si="34"/>
        <v>67.620157119669059</v>
      </c>
      <c r="R165" s="2">
        <f t="shared" si="27"/>
        <v>69.64876183325913</v>
      </c>
      <c r="S165" s="2"/>
      <c r="T165" s="2">
        <f t="shared" si="35"/>
        <v>69.64876183325913</v>
      </c>
      <c r="V165" s="11"/>
    </row>
    <row r="166" spans="1:22" ht="15" customHeight="1" x14ac:dyDescent="0.2">
      <c r="A166" s="112">
        <v>47543</v>
      </c>
      <c r="B166" s="5">
        <f>VLOOKUP($A166,'ESAI - Q3 - Low Case'!$A$56:$N$343,9)</f>
        <v>57.253644152847073</v>
      </c>
      <c r="C166" s="2">
        <f t="shared" si="24"/>
        <v>58.971253477432484</v>
      </c>
      <c r="D166" s="2">
        <f t="shared" si="28"/>
        <v>8.3685467767728312</v>
      </c>
      <c r="E166" s="2">
        <f t="shared" si="29"/>
        <v>67.339800254205315</v>
      </c>
      <c r="G166" s="2">
        <f>VLOOKUP($A166,'ESAI - Q3 - Low Case'!$A$56:$N$343,10)</f>
        <v>48.49295598061402</v>
      </c>
      <c r="H166" s="2">
        <f t="shared" si="25"/>
        <v>49.947744660032441</v>
      </c>
      <c r="I166" s="2">
        <f t="shared" si="30"/>
        <v>3.9841678835996679</v>
      </c>
      <c r="J166" s="2">
        <f t="shared" si="31"/>
        <v>53.931912543632109</v>
      </c>
      <c r="L166" s="2">
        <f t="shared" si="32"/>
        <v>57.253644152847073</v>
      </c>
      <c r="M166" s="2">
        <f t="shared" si="26"/>
        <v>58.971253477432484</v>
      </c>
      <c r="N166" s="2"/>
      <c r="O166" s="2">
        <f t="shared" si="33"/>
        <v>58.971253477432484</v>
      </c>
      <c r="Q166" s="2">
        <f t="shared" si="34"/>
        <v>48.49295598061402</v>
      </c>
      <c r="R166" s="2">
        <f t="shared" si="27"/>
        <v>49.947744660032441</v>
      </c>
      <c r="S166" s="2"/>
      <c r="T166" s="2">
        <f t="shared" si="35"/>
        <v>49.947744660032441</v>
      </c>
      <c r="V166" s="11"/>
    </row>
    <row r="167" spans="1:22" ht="15" customHeight="1" x14ac:dyDescent="0.2">
      <c r="A167" s="112">
        <v>47574</v>
      </c>
      <c r="B167" s="5">
        <f>VLOOKUP($A167,'ESAI - Q3 - Low Case'!$A$56:$N$343,9)</f>
        <v>53.962271344407647</v>
      </c>
      <c r="C167" s="2">
        <f t="shared" si="24"/>
        <v>55.581139484739879</v>
      </c>
      <c r="D167" s="2">
        <f t="shared" si="28"/>
        <v>8.3685467767728312</v>
      </c>
      <c r="E167" s="2">
        <f t="shared" si="29"/>
        <v>63.94968626151271</v>
      </c>
      <c r="G167" s="2">
        <f>VLOOKUP($A167,'ESAI - Q3 - Low Case'!$A$56:$N$343,10)</f>
        <v>43.510149913253365</v>
      </c>
      <c r="H167" s="2">
        <f t="shared" si="25"/>
        <v>44.815454410650965</v>
      </c>
      <c r="I167" s="2">
        <f t="shared" si="30"/>
        <v>3.9841678835996679</v>
      </c>
      <c r="J167" s="2">
        <f t="shared" si="31"/>
        <v>48.799622294250632</v>
      </c>
      <c r="L167" s="2">
        <f t="shared" si="32"/>
        <v>53.962271344407647</v>
      </c>
      <c r="M167" s="2">
        <f t="shared" si="26"/>
        <v>55.581139484739879</v>
      </c>
      <c r="N167" s="2"/>
      <c r="O167" s="2">
        <f t="shared" si="33"/>
        <v>55.581139484739879</v>
      </c>
      <c r="Q167" s="2">
        <f t="shared" si="34"/>
        <v>43.510149913253365</v>
      </c>
      <c r="R167" s="2">
        <f t="shared" si="27"/>
        <v>44.815454410650965</v>
      </c>
      <c r="S167" s="2"/>
      <c r="T167" s="2">
        <f t="shared" si="35"/>
        <v>44.815454410650965</v>
      </c>
      <c r="V167" s="11"/>
    </row>
    <row r="168" spans="1:22" ht="15" customHeight="1" x14ac:dyDescent="0.2">
      <c r="A168" s="112">
        <v>47604</v>
      </c>
      <c r="B168" s="5">
        <f>VLOOKUP($A168,'ESAI - Q3 - Low Case'!$A$56:$N$343,9)</f>
        <v>60.607408994984254</v>
      </c>
      <c r="C168" s="2">
        <f t="shared" si="24"/>
        <v>62.425631264833783</v>
      </c>
      <c r="D168" s="2">
        <f t="shared" si="28"/>
        <v>8.3685467767728312</v>
      </c>
      <c r="E168" s="2">
        <f t="shared" si="29"/>
        <v>70.794178041606614</v>
      </c>
      <c r="G168" s="2">
        <f>VLOOKUP($A168,'ESAI - Q3 - Low Case'!$A$56:$N$343,10)</f>
        <v>45.479512493942153</v>
      </c>
      <c r="H168" s="2">
        <f t="shared" si="25"/>
        <v>46.843897868760422</v>
      </c>
      <c r="I168" s="2">
        <f t="shared" si="30"/>
        <v>3.9841678835996679</v>
      </c>
      <c r="J168" s="2">
        <f t="shared" si="31"/>
        <v>50.828065752360089</v>
      </c>
      <c r="L168" s="2">
        <f t="shared" si="32"/>
        <v>60.607408994984254</v>
      </c>
      <c r="M168" s="2">
        <f t="shared" si="26"/>
        <v>62.425631264833783</v>
      </c>
      <c r="N168" s="2"/>
      <c r="O168" s="2">
        <f t="shared" si="33"/>
        <v>62.425631264833783</v>
      </c>
      <c r="Q168" s="2">
        <f t="shared" si="34"/>
        <v>45.479512493942153</v>
      </c>
      <c r="R168" s="2">
        <f t="shared" si="27"/>
        <v>46.843897868760422</v>
      </c>
      <c r="S168" s="2"/>
      <c r="T168" s="2">
        <f t="shared" si="35"/>
        <v>46.843897868760422</v>
      </c>
      <c r="V168" s="11"/>
    </row>
    <row r="169" spans="1:22" ht="15" customHeight="1" x14ac:dyDescent="0.2">
      <c r="A169" s="112">
        <v>47635</v>
      </c>
      <c r="B169" s="5">
        <f>VLOOKUP($A169,'ESAI - Q3 - Low Case'!$A$56:$N$343,9)</f>
        <v>64.147818004855694</v>
      </c>
      <c r="C169" s="2">
        <f t="shared" si="24"/>
        <v>66.072252545001362</v>
      </c>
      <c r="D169" s="2">
        <f t="shared" si="28"/>
        <v>8.3685467767728312</v>
      </c>
      <c r="E169" s="2">
        <f t="shared" si="29"/>
        <v>74.440799321774193</v>
      </c>
      <c r="G169" s="2">
        <f>VLOOKUP($A169,'ESAI - Q3 - Low Case'!$A$56:$N$343,10)</f>
        <v>46.416176839534316</v>
      </c>
      <c r="H169" s="2">
        <f t="shared" si="25"/>
        <v>47.808662144720344</v>
      </c>
      <c r="I169" s="2">
        <f t="shared" si="30"/>
        <v>3.9841678835996679</v>
      </c>
      <c r="J169" s="2">
        <f t="shared" si="31"/>
        <v>51.792830028320012</v>
      </c>
      <c r="L169" s="2">
        <f t="shared" si="32"/>
        <v>64.147818004855694</v>
      </c>
      <c r="M169" s="2">
        <f t="shared" si="26"/>
        <v>66.072252545001362</v>
      </c>
      <c r="N169" s="2"/>
      <c r="O169" s="2">
        <f t="shared" si="33"/>
        <v>66.072252545001362</v>
      </c>
      <c r="Q169" s="2">
        <f t="shared" si="34"/>
        <v>46.416176839534316</v>
      </c>
      <c r="R169" s="2">
        <f t="shared" si="27"/>
        <v>47.808662144720344</v>
      </c>
      <c r="S169" s="2"/>
      <c r="T169" s="2">
        <f t="shared" si="35"/>
        <v>47.808662144720344</v>
      </c>
      <c r="V169" s="11"/>
    </row>
    <row r="170" spans="1:22" ht="15" customHeight="1" x14ac:dyDescent="0.2">
      <c r="A170" s="112">
        <v>47665</v>
      </c>
      <c r="B170" s="5">
        <f>VLOOKUP($A170,'ESAI - Q3 - Low Case'!$A$56:$N$343,9)</f>
        <v>78.11634348848348</v>
      </c>
      <c r="C170" s="2">
        <f t="shared" si="24"/>
        <v>80.459833793137989</v>
      </c>
      <c r="D170" s="2">
        <f t="shared" si="28"/>
        <v>8.3685467767728312</v>
      </c>
      <c r="E170" s="2">
        <f t="shared" si="29"/>
        <v>88.82838056991082</v>
      </c>
      <c r="G170" s="2">
        <f>VLOOKUP($A170,'ESAI - Q3 - Low Case'!$A$56:$N$343,10)</f>
        <v>48.444036858138418</v>
      </c>
      <c r="H170" s="2">
        <f t="shared" si="25"/>
        <v>49.89735796388257</v>
      </c>
      <c r="I170" s="2">
        <f t="shared" si="30"/>
        <v>3.9841678835996679</v>
      </c>
      <c r="J170" s="2">
        <f t="shared" si="31"/>
        <v>53.881525847482237</v>
      </c>
      <c r="L170" s="2">
        <f t="shared" si="32"/>
        <v>78.11634348848348</v>
      </c>
      <c r="M170" s="2">
        <f t="shared" si="26"/>
        <v>80.459833793137989</v>
      </c>
      <c r="N170" s="2"/>
      <c r="O170" s="2">
        <f t="shared" si="33"/>
        <v>80.459833793137989</v>
      </c>
      <c r="Q170" s="2">
        <f t="shared" si="34"/>
        <v>48.444036858138418</v>
      </c>
      <c r="R170" s="2">
        <f t="shared" si="27"/>
        <v>49.89735796388257</v>
      </c>
      <c r="S170" s="2"/>
      <c r="T170" s="2">
        <f t="shared" si="35"/>
        <v>49.89735796388257</v>
      </c>
      <c r="V170" s="11"/>
    </row>
    <row r="171" spans="1:22" ht="15" customHeight="1" x14ac:dyDescent="0.2">
      <c r="A171" s="112">
        <v>47696</v>
      </c>
      <c r="B171" s="5">
        <f>VLOOKUP($A171,'ESAI - Q3 - Low Case'!$A$56:$N$343,9)</f>
        <v>61.128143633595656</v>
      </c>
      <c r="C171" s="2">
        <f t="shared" si="24"/>
        <v>62.961987942603528</v>
      </c>
      <c r="D171" s="2">
        <f t="shared" si="28"/>
        <v>8.3685467767728312</v>
      </c>
      <c r="E171" s="2">
        <f t="shared" si="29"/>
        <v>71.330534719376359</v>
      </c>
      <c r="G171" s="2">
        <f>VLOOKUP($A171,'ESAI - Q3 - Low Case'!$A$56:$N$343,10)</f>
        <v>47.831809681783298</v>
      </c>
      <c r="H171" s="2">
        <f t="shared" si="25"/>
        <v>49.266763972236795</v>
      </c>
      <c r="I171" s="2">
        <f t="shared" si="30"/>
        <v>3.9841678835996679</v>
      </c>
      <c r="J171" s="2">
        <f t="shared" si="31"/>
        <v>53.250931855836463</v>
      </c>
      <c r="L171" s="2">
        <f t="shared" si="32"/>
        <v>61.128143633595656</v>
      </c>
      <c r="M171" s="2">
        <f t="shared" si="26"/>
        <v>62.961987942603528</v>
      </c>
      <c r="N171" s="2"/>
      <c r="O171" s="2">
        <f t="shared" si="33"/>
        <v>62.961987942603528</v>
      </c>
      <c r="Q171" s="2">
        <f t="shared" si="34"/>
        <v>47.831809681783298</v>
      </c>
      <c r="R171" s="2">
        <f t="shared" si="27"/>
        <v>49.266763972236795</v>
      </c>
      <c r="S171" s="2"/>
      <c r="T171" s="2">
        <f t="shared" si="35"/>
        <v>49.266763972236795</v>
      </c>
      <c r="V171" s="11"/>
    </row>
    <row r="172" spans="1:22" ht="15" customHeight="1" x14ac:dyDescent="0.2">
      <c r="A172" s="112">
        <v>47727</v>
      </c>
      <c r="B172" s="5">
        <f>VLOOKUP($A172,'ESAI - Q3 - Low Case'!$A$56:$N$343,9)</f>
        <v>52.317985658977918</v>
      </c>
      <c r="C172" s="2">
        <f t="shared" si="24"/>
        <v>53.887525228747258</v>
      </c>
      <c r="D172" s="2">
        <f t="shared" si="28"/>
        <v>8.3685467767728312</v>
      </c>
      <c r="E172" s="2">
        <f t="shared" si="29"/>
        <v>62.256072005520089</v>
      </c>
      <c r="G172" s="2">
        <f>VLOOKUP($A172,'ESAI - Q3 - Low Case'!$A$56:$N$343,10)</f>
        <v>45.46996698496514</v>
      </c>
      <c r="H172" s="2">
        <f t="shared" si="25"/>
        <v>46.834065994514098</v>
      </c>
      <c r="I172" s="2">
        <f t="shared" si="30"/>
        <v>3.9841678835996679</v>
      </c>
      <c r="J172" s="2">
        <f t="shared" si="31"/>
        <v>50.818233878113766</v>
      </c>
      <c r="L172" s="2">
        <f t="shared" si="32"/>
        <v>52.317985658977918</v>
      </c>
      <c r="M172" s="2">
        <f t="shared" si="26"/>
        <v>53.887525228747258</v>
      </c>
      <c r="N172" s="2"/>
      <c r="O172" s="2">
        <f t="shared" si="33"/>
        <v>53.887525228747258</v>
      </c>
      <c r="Q172" s="2">
        <f t="shared" si="34"/>
        <v>45.46996698496514</v>
      </c>
      <c r="R172" s="2">
        <f t="shared" si="27"/>
        <v>46.834065994514098</v>
      </c>
      <c r="S172" s="2"/>
      <c r="T172" s="2">
        <f t="shared" si="35"/>
        <v>46.834065994514098</v>
      </c>
      <c r="V172" s="11"/>
    </row>
    <row r="173" spans="1:22" ht="15" customHeight="1" x14ac:dyDescent="0.2">
      <c r="A173" s="112">
        <v>47757</v>
      </c>
      <c r="B173" s="5">
        <f>VLOOKUP($A173,'ESAI - Q3 - Low Case'!$A$56:$N$343,9)</f>
        <v>50.162119509680565</v>
      </c>
      <c r="C173" s="2">
        <f t="shared" si="24"/>
        <v>51.666983094970981</v>
      </c>
      <c r="D173" s="2">
        <f t="shared" si="28"/>
        <v>8.3685467767728312</v>
      </c>
      <c r="E173" s="2">
        <f t="shared" si="29"/>
        <v>60.035529871743812</v>
      </c>
      <c r="G173" s="2">
        <f>VLOOKUP($A173,'ESAI - Q3 - Low Case'!$A$56:$N$343,10)</f>
        <v>43.383157267924666</v>
      </c>
      <c r="H173" s="2">
        <f t="shared" si="25"/>
        <v>44.684651985962404</v>
      </c>
      <c r="I173" s="2">
        <f t="shared" si="30"/>
        <v>3.9841678835996679</v>
      </c>
      <c r="J173" s="2">
        <f t="shared" si="31"/>
        <v>48.668819869562071</v>
      </c>
      <c r="L173" s="2">
        <f t="shared" si="32"/>
        <v>50.162119509680565</v>
      </c>
      <c r="M173" s="2">
        <f t="shared" si="26"/>
        <v>51.666983094970981</v>
      </c>
      <c r="N173" s="2"/>
      <c r="O173" s="2">
        <f t="shared" si="33"/>
        <v>51.666983094970981</v>
      </c>
      <c r="Q173" s="2">
        <f t="shared" si="34"/>
        <v>43.383157267924666</v>
      </c>
      <c r="R173" s="2">
        <f t="shared" si="27"/>
        <v>44.684651985962404</v>
      </c>
      <c r="S173" s="2"/>
      <c r="T173" s="2">
        <f t="shared" si="35"/>
        <v>44.684651985962404</v>
      </c>
      <c r="V173" s="11"/>
    </row>
    <row r="174" spans="1:22" ht="15" customHeight="1" x14ac:dyDescent="0.2">
      <c r="A174" s="112">
        <v>47788</v>
      </c>
      <c r="B174" s="5">
        <f>VLOOKUP($A174,'ESAI - Q3 - Low Case'!$A$56:$N$343,9)</f>
        <v>57.065735764640692</v>
      </c>
      <c r="C174" s="2">
        <f t="shared" si="24"/>
        <v>58.777707837579918</v>
      </c>
      <c r="D174" s="2">
        <f t="shared" si="28"/>
        <v>8.3685467767728312</v>
      </c>
      <c r="E174" s="2">
        <f t="shared" si="29"/>
        <v>67.146254614352756</v>
      </c>
      <c r="G174" s="2">
        <f>VLOOKUP($A174,'ESAI - Q3 - Low Case'!$A$56:$N$343,10)</f>
        <v>47.477038251172104</v>
      </c>
      <c r="H174" s="2">
        <f t="shared" si="25"/>
        <v>48.901349398707268</v>
      </c>
      <c r="I174" s="2">
        <f t="shared" si="30"/>
        <v>3.9841678835996679</v>
      </c>
      <c r="J174" s="2">
        <f t="shared" si="31"/>
        <v>52.885517282306935</v>
      </c>
      <c r="L174" s="2">
        <f t="shared" si="32"/>
        <v>57.065735764640692</v>
      </c>
      <c r="M174" s="2">
        <f t="shared" si="26"/>
        <v>58.777707837579918</v>
      </c>
      <c r="N174" s="2"/>
      <c r="O174" s="2">
        <f t="shared" si="33"/>
        <v>58.777707837579918</v>
      </c>
      <c r="Q174" s="2">
        <f t="shared" si="34"/>
        <v>47.477038251172104</v>
      </c>
      <c r="R174" s="2">
        <f t="shared" si="27"/>
        <v>48.901349398707268</v>
      </c>
      <c r="S174" s="2"/>
      <c r="T174" s="2">
        <f t="shared" si="35"/>
        <v>48.901349398707268</v>
      </c>
      <c r="V174" s="11"/>
    </row>
    <row r="175" spans="1:22" ht="15" customHeight="1" x14ac:dyDescent="0.2">
      <c r="A175" s="112">
        <v>47818</v>
      </c>
      <c r="B175" s="5">
        <f>VLOOKUP($A175,'ESAI - Q3 - Low Case'!$A$56:$N$343,9)</f>
        <v>81.258505474752255</v>
      </c>
      <c r="C175" s="2">
        <f t="shared" si="24"/>
        <v>83.696260638994829</v>
      </c>
      <c r="D175" s="2">
        <f t="shared" si="28"/>
        <v>8.3685467767728312</v>
      </c>
      <c r="E175" s="2">
        <f t="shared" si="29"/>
        <v>92.06480741576766</v>
      </c>
      <c r="G175" s="2">
        <f>VLOOKUP($A175,'ESAI - Q3 - Low Case'!$A$56:$N$343,10)</f>
        <v>61.405860885015244</v>
      </c>
      <c r="H175" s="2">
        <f t="shared" si="25"/>
        <v>63.248036711565703</v>
      </c>
      <c r="I175" s="2">
        <f t="shared" si="30"/>
        <v>3.9841678835996679</v>
      </c>
      <c r="J175" s="2">
        <f t="shared" si="31"/>
        <v>67.232204595165371</v>
      </c>
      <c r="L175" s="2">
        <f t="shared" si="32"/>
        <v>81.258505474752255</v>
      </c>
      <c r="M175" s="2">
        <f t="shared" si="26"/>
        <v>83.696260638994829</v>
      </c>
      <c r="N175" s="2"/>
      <c r="O175" s="2">
        <f t="shared" si="33"/>
        <v>83.696260638994829</v>
      </c>
      <c r="Q175" s="2">
        <f t="shared" si="34"/>
        <v>61.405860885015244</v>
      </c>
      <c r="R175" s="2">
        <f t="shared" si="27"/>
        <v>63.248036711565703</v>
      </c>
      <c r="S175" s="2"/>
      <c r="T175" s="2">
        <f t="shared" si="35"/>
        <v>63.248036711565703</v>
      </c>
      <c r="V175" s="11"/>
    </row>
    <row r="176" spans="1:22" ht="15" customHeight="1" x14ac:dyDescent="0.2">
      <c r="A176" s="112">
        <v>47849</v>
      </c>
      <c r="B176" s="5">
        <f>VLOOKUP($A176,'ESAI - Q3 - Low Case'!$A$56:$N$343,9)</f>
        <v>113.71921024095614</v>
      </c>
      <c r="C176" s="2">
        <f t="shared" si="24"/>
        <v>117.13078654818483</v>
      </c>
      <c r="D176" s="2">
        <f t="shared" si="28"/>
        <v>8.4522322445405571</v>
      </c>
      <c r="E176" s="2">
        <f t="shared" si="29"/>
        <v>125.58301879272538</v>
      </c>
      <c r="G176" s="2">
        <f>VLOOKUP($A176,'ESAI - Q3 - Low Case'!$A$56:$N$343,10)</f>
        <v>76.55610620292029</v>
      </c>
      <c r="H176" s="2">
        <f t="shared" si="25"/>
        <v>78.852789389007896</v>
      </c>
      <c r="I176" s="2">
        <f t="shared" si="30"/>
        <v>4.0240095624356638</v>
      </c>
      <c r="J176" s="2">
        <f t="shared" si="31"/>
        <v>82.876798951443561</v>
      </c>
      <c r="L176" s="2">
        <f t="shared" si="32"/>
        <v>113.71921024095614</v>
      </c>
      <c r="M176" s="2">
        <f t="shared" si="26"/>
        <v>117.13078654818483</v>
      </c>
      <c r="N176" s="2"/>
      <c r="O176" s="2">
        <f t="shared" si="33"/>
        <v>117.13078654818483</v>
      </c>
      <c r="Q176" s="2">
        <f t="shared" si="34"/>
        <v>76.55610620292029</v>
      </c>
      <c r="R176" s="2">
        <f t="shared" si="27"/>
        <v>78.852789389007896</v>
      </c>
      <c r="S176" s="2"/>
      <c r="T176" s="2">
        <f t="shared" si="35"/>
        <v>78.852789389007896</v>
      </c>
      <c r="V176" s="11"/>
    </row>
    <row r="177" spans="1:22" ht="15" customHeight="1" x14ac:dyDescent="0.2">
      <c r="A177" s="112">
        <v>47880</v>
      </c>
      <c r="B177" s="5">
        <f>VLOOKUP($A177,'ESAI - Q3 - Low Case'!$A$56:$N$343,9)</f>
        <v>82.476362939916882</v>
      </c>
      <c r="C177" s="2">
        <f t="shared" si="24"/>
        <v>84.950653828114397</v>
      </c>
      <c r="D177" s="2">
        <f t="shared" si="28"/>
        <v>8.4522322445405571</v>
      </c>
      <c r="E177" s="2">
        <f t="shared" si="29"/>
        <v>93.402886072654951</v>
      </c>
      <c r="G177" s="2">
        <f>VLOOKUP($A177,'ESAI - Q3 - Low Case'!$A$56:$N$343,10)</f>
        <v>68.972560262062444</v>
      </c>
      <c r="H177" s="2">
        <f t="shared" si="25"/>
        <v>71.041737069924324</v>
      </c>
      <c r="I177" s="2">
        <f t="shared" si="30"/>
        <v>4.0240095624356638</v>
      </c>
      <c r="J177" s="2">
        <f t="shared" si="31"/>
        <v>75.065746632359989</v>
      </c>
      <c r="L177" s="2">
        <f t="shared" si="32"/>
        <v>82.476362939916882</v>
      </c>
      <c r="M177" s="2">
        <f t="shared" si="26"/>
        <v>84.950653828114397</v>
      </c>
      <c r="N177" s="2"/>
      <c r="O177" s="2">
        <f t="shared" si="33"/>
        <v>84.950653828114397</v>
      </c>
      <c r="Q177" s="2">
        <f t="shared" si="34"/>
        <v>68.972560262062444</v>
      </c>
      <c r="R177" s="2">
        <f t="shared" si="27"/>
        <v>71.041737069924324</v>
      </c>
      <c r="S177" s="2"/>
      <c r="T177" s="2">
        <f t="shared" si="35"/>
        <v>71.041737069924324</v>
      </c>
      <c r="V177" s="11"/>
    </row>
    <row r="178" spans="1:22" ht="15" customHeight="1" x14ac:dyDescent="0.2">
      <c r="A178" s="112">
        <v>47908</v>
      </c>
      <c r="B178" s="5">
        <f>VLOOKUP($A178,'ESAI - Q3 - Low Case'!$A$56:$N$343,9)</f>
        <v>58.398717035904014</v>
      </c>
      <c r="C178" s="2">
        <f t="shared" si="24"/>
        <v>60.150678546981133</v>
      </c>
      <c r="D178" s="2">
        <f t="shared" si="28"/>
        <v>8.4522322445405571</v>
      </c>
      <c r="E178" s="2">
        <f t="shared" si="29"/>
        <v>68.602910791521694</v>
      </c>
      <c r="G178" s="2">
        <f>VLOOKUP($A178,'ESAI - Q3 - Low Case'!$A$56:$N$343,10)</f>
        <v>49.462815100226301</v>
      </c>
      <c r="H178" s="2">
        <f t="shared" si="25"/>
        <v>50.946699553233088</v>
      </c>
      <c r="I178" s="2">
        <f t="shared" si="30"/>
        <v>4.0240095624356638</v>
      </c>
      <c r="J178" s="2">
        <f t="shared" si="31"/>
        <v>54.970709115668754</v>
      </c>
      <c r="L178" s="2">
        <f t="shared" si="32"/>
        <v>58.398717035904014</v>
      </c>
      <c r="M178" s="2">
        <f t="shared" si="26"/>
        <v>60.150678546981133</v>
      </c>
      <c r="N178" s="2"/>
      <c r="O178" s="2">
        <f t="shared" si="33"/>
        <v>60.150678546981133</v>
      </c>
      <c r="Q178" s="2">
        <f t="shared" si="34"/>
        <v>49.462815100226301</v>
      </c>
      <c r="R178" s="2">
        <f t="shared" si="27"/>
        <v>50.946699553233088</v>
      </c>
      <c r="S178" s="2"/>
      <c r="T178" s="2">
        <f t="shared" si="35"/>
        <v>50.946699553233088</v>
      </c>
      <c r="V178" s="11"/>
    </row>
    <row r="179" spans="1:22" ht="15" customHeight="1" x14ac:dyDescent="0.2">
      <c r="A179" s="112">
        <v>47939</v>
      </c>
      <c r="B179" s="5">
        <f>VLOOKUP($A179,'ESAI - Q3 - Low Case'!$A$56:$N$343,9)</f>
        <v>55.041516771295804</v>
      </c>
      <c r="C179" s="2">
        <f t="shared" si="24"/>
        <v>56.692762274434678</v>
      </c>
      <c r="D179" s="2">
        <f t="shared" si="28"/>
        <v>8.4522322445405571</v>
      </c>
      <c r="E179" s="2">
        <f t="shared" si="29"/>
        <v>65.144994518975238</v>
      </c>
      <c r="G179" s="2">
        <f>VLOOKUP($A179,'ESAI - Q3 - Low Case'!$A$56:$N$343,10)</f>
        <v>44.380352911518436</v>
      </c>
      <c r="H179" s="2">
        <f t="shared" si="25"/>
        <v>45.711763498863988</v>
      </c>
      <c r="I179" s="2">
        <f t="shared" si="30"/>
        <v>4.0240095624356638</v>
      </c>
      <c r="J179" s="2">
        <f t="shared" si="31"/>
        <v>49.735773061299653</v>
      </c>
      <c r="L179" s="2">
        <f t="shared" si="32"/>
        <v>55.041516771295804</v>
      </c>
      <c r="M179" s="2">
        <f t="shared" si="26"/>
        <v>56.692762274434678</v>
      </c>
      <c r="N179" s="2"/>
      <c r="O179" s="2">
        <f t="shared" si="33"/>
        <v>56.692762274434678</v>
      </c>
      <c r="Q179" s="2">
        <f t="shared" si="34"/>
        <v>44.380352911518436</v>
      </c>
      <c r="R179" s="2">
        <f t="shared" si="27"/>
        <v>45.711763498863988</v>
      </c>
      <c r="S179" s="2"/>
      <c r="T179" s="2">
        <f t="shared" si="35"/>
        <v>45.711763498863988</v>
      </c>
      <c r="V179" s="11"/>
    </row>
    <row r="180" spans="1:22" ht="15" customHeight="1" x14ac:dyDescent="0.2">
      <c r="A180" s="112">
        <v>47969</v>
      </c>
      <c r="B180" s="5">
        <f>VLOOKUP($A180,'ESAI - Q3 - Low Case'!$A$56:$N$343,9)</f>
        <v>61.81955717488394</v>
      </c>
      <c r="C180" s="2">
        <f t="shared" si="24"/>
        <v>63.674143890130459</v>
      </c>
      <c r="D180" s="2">
        <f t="shared" si="28"/>
        <v>8.4522322445405571</v>
      </c>
      <c r="E180" s="2">
        <f t="shared" si="29"/>
        <v>72.12637613467102</v>
      </c>
      <c r="G180" s="2">
        <f>VLOOKUP($A180,'ESAI - Q3 - Low Case'!$A$56:$N$343,10)</f>
        <v>46.389102743820999</v>
      </c>
      <c r="H180" s="2">
        <f t="shared" si="25"/>
        <v>47.780775826135631</v>
      </c>
      <c r="I180" s="2">
        <f t="shared" si="30"/>
        <v>4.0240095624356638</v>
      </c>
      <c r="J180" s="2">
        <f t="shared" si="31"/>
        <v>51.804785388571297</v>
      </c>
      <c r="L180" s="2">
        <f t="shared" si="32"/>
        <v>61.81955717488394</v>
      </c>
      <c r="M180" s="2">
        <f t="shared" si="26"/>
        <v>63.674143890130459</v>
      </c>
      <c r="N180" s="2"/>
      <c r="O180" s="2">
        <f t="shared" si="33"/>
        <v>63.674143890130459</v>
      </c>
      <c r="Q180" s="2">
        <f t="shared" si="34"/>
        <v>46.389102743820999</v>
      </c>
      <c r="R180" s="2">
        <f t="shared" si="27"/>
        <v>47.780775826135631</v>
      </c>
      <c r="S180" s="2"/>
      <c r="T180" s="2">
        <f t="shared" si="35"/>
        <v>47.780775826135631</v>
      </c>
      <c r="V180" s="11"/>
    </row>
    <row r="181" spans="1:22" ht="15" customHeight="1" x14ac:dyDescent="0.2">
      <c r="A181" s="112">
        <v>48000</v>
      </c>
      <c r="B181" s="5">
        <f>VLOOKUP($A181,'ESAI - Q3 - Low Case'!$A$56:$N$343,9)</f>
        <v>65.430774364952811</v>
      </c>
      <c r="C181" s="2">
        <f t="shared" si="24"/>
        <v>67.393697595901401</v>
      </c>
      <c r="D181" s="2">
        <f t="shared" si="28"/>
        <v>8.4522322445405571</v>
      </c>
      <c r="E181" s="2">
        <f t="shared" si="29"/>
        <v>75.845929840441954</v>
      </c>
      <c r="G181" s="2">
        <f>VLOOKUP($A181,'ESAI - Q3 - Low Case'!$A$56:$N$343,10)</f>
        <v>47.344500376325001</v>
      </c>
      <c r="H181" s="2">
        <f t="shared" si="25"/>
        <v>48.764835387614752</v>
      </c>
      <c r="I181" s="2">
        <f t="shared" si="30"/>
        <v>4.0240095624356638</v>
      </c>
      <c r="J181" s="2">
        <f t="shared" si="31"/>
        <v>52.788844950050418</v>
      </c>
      <c r="L181" s="2">
        <f t="shared" si="32"/>
        <v>65.430774364952811</v>
      </c>
      <c r="M181" s="2">
        <f t="shared" si="26"/>
        <v>67.393697595901401</v>
      </c>
      <c r="N181" s="2"/>
      <c r="O181" s="2">
        <f t="shared" si="33"/>
        <v>67.393697595901401</v>
      </c>
      <c r="Q181" s="2">
        <f t="shared" si="34"/>
        <v>47.344500376325001</v>
      </c>
      <c r="R181" s="2">
        <f t="shared" si="27"/>
        <v>48.764835387614752</v>
      </c>
      <c r="S181" s="2"/>
      <c r="T181" s="2">
        <f t="shared" si="35"/>
        <v>48.764835387614752</v>
      </c>
      <c r="V181" s="11"/>
    </row>
    <row r="182" spans="1:22" ht="15" customHeight="1" x14ac:dyDescent="0.2">
      <c r="A182" s="112">
        <v>48030</v>
      </c>
      <c r="B182" s="5">
        <f>VLOOKUP($A182,'ESAI - Q3 - Low Case'!$A$56:$N$343,9)</f>
        <v>79.678670358253157</v>
      </c>
      <c r="C182" s="2">
        <f t="shared" si="24"/>
        <v>82.069030469000751</v>
      </c>
      <c r="D182" s="2">
        <f t="shared" si="28"/>
        <v>8.4522322445405571</v>
      </c>
      <c r="E182" s="2">
        <f t="shared" si="29"/>
        <v>90.521262713541304</v>
      </c>
      <c r="G182" s="2">
        <f>VLOOKUP($A182,'ESAI - Q3 - Low Case'!$A$56:$N$343,10)</f>
        <v>49.412917595301188</v>
      </c>
      <c r="H182" s="2">
        <f t="shared" si="25"/>
        <v>50.895305123160227</v>
      </c>
      <c r="I182" s="2">
        <f t="shared" si="30"/>
        <v>4.0240095624356638</v>
      </c>
      <c r="J182" s="2">
        <f t="shared" si="31"/>
        <v>54.919314685595893</v>
      </c>
      <c r="L182" s="2">
        <f t="shared" si="32"/>
        <v>79.678670358253157</v>
      </c>
      <c r="M182" s="2">
        <f t="shared" si="26"/>
        <v>82.069030469000751</v>
      </c>
      <c r="N182" s="2"/>
      <c r="O182" s="2">
        <f t="shared" si="33"/>
        <v>82.069030469000751</v>
      </c>
      <c r="Q182" s="2">
        <f t="shared" si="34"/>
        <v>49.412917595301188</v>
      </c>
      <c r="R182" s="2">
        <f t="shared" si="27"/>
        <v>50.895305123160227</v>
      </c>
      <c r="S182" s="2"/>
      <c r="T182" s="2">
        <f t="shared" si="35"/>
        <v>50.895305123160227</v>
      </c>
      <c r="V182" s="11"/>
    </row>
    <row r="183" spans="1:22" ht="15" customHeight="1" x14ac:dyDescent="0.2">
      <c r="A183" s="112">
        <v>48061</v>
      </c>
      <c r="B183" s="5">
        <f>VLOOKUP($A183,'ESAI - Q3 - Low Case'!$A$56:$N$343,9)</f>
        <v>62.350706506267571</v>
      </c>
      <c r="C183" s="2">
        <f t="shared" si="24"/>
        <v>64.221227701455604</v>
      </c>
      <c r="D183" s="2">
        <f t="shared" si="28"/>
        <v>8.4522322445405571</v>
      </c>
      <c r="E183" s="2">
        <f t="shared" si="29"/>
        <v>72.673459945996157</v>
      </c>
      <c r="G183" s="2">
        <f>VLOOKUP($A183,'ESAI - Q3 - Low Case'!$A$56:$N$343,10)</f>
        <v>48.788445875418965</v>
      </c>
      <c r="H183" s="2">
        <f t="shared" si="25"/>
        <v>50.252099251681535</v>
      </c>
      <c r="I183" s="2">
        <f t="shared" si="30"/>
        <v>4.0240095624356638</v>
      </c>
      <c r="J183" s="2">
        <f t="shared" si="31"/>
        <v>54.276108814117201</v>
      </c>
      <c r="L183" s="2">
        <f t="shared" si="32"/>
        <v>62.350706506267571</v>
      </c>
      <c r="M183" s="2">
        <f t="shared" si="26"/>
        <v>64.221227701455604</v>
      </c>
      <c r="N183" s="2"/>
      <c r="O183" s="2">
        <f t="shared" si="33"/>
        <v>64.221227701455604</v>
      </c>
      <c r="Q183" s="2">
        <f t="shared" si="34"/>
        <v>48.788445875418965</v>
      </c>
      <c r="R183" s="2">
        <f t="shared" si="27"/>
        <v>50.252099251681535</v>
      </c>
      <c r="S183" s="2"/>
      <c r="T183" s="2">
        <f t="shared" si="35"/>
        <v>50.252099251681535</v>
      </c>
      <c r="V183" s="11"/>
    </row>
    <row r="184" spans="1:22" ht="15" customHeight="1" x14ac:dyDescent="0.2">
      <c r="A184" s="112">
        <v>48092</v>
      </c>
      <c r="B184" s="5">
        <f>VLOOKUP($A184,'ESAI - Q3 - Low Case'!$A$56:$N$343,9)</f>
        <v>53.36434537215748</v>
      </c>
      <c r="C184" s="2">
        <f t="shared" si="24"/>
        <v>54.965275733322208</v>
      </c>
      <c r="D184" s="2">
        <f t="shared" si="28"/>
        <v>8.4522322445405571</v>
      </c>
      <c r="E184" s="2">
        <f t="shared" si="29"/>
        <v>63.417507977862769</v>
      </c>
      <c r="G184" s="2">
        <f>VLOOKUP($A184,'ESAI - Q3 - Low Case'!$A$56:$N$343,10)</f>
        <v>46.379366324664446</v>
      </c>
      <c r="H184" s="2">
        <f t="shared" si="25"/>
        <v>47.770747314404382</v>
      </c>
      <c r="I184" s="2">
        <f t="shared" si="30"/>
        <v>4.0240095624356638</v>
      </c>
      <c r="J184" s="2">
        <f t="shared" si="31"/>
        <v>51.794756876840047</v>
      </c>
      <c r="L184" s="2">
        <f t="shared" si="32"/>
        <v>53.36434537215748</v>
      </c>
      <c r="M184" s="2">
        <f t="shared" si="26"/>
        <v>54.965275733322208</v>
      </c>
      <c r="N184" s="2"/>
      <c r="O184" s="2">
        <f t="shared" si="33"/>
        <v>54.965275733322208</v>
      </c>
      <c r="Q184" s="2">
        <f t="shared" si="34"/>
        <v>46.379366324664446</v>
      </c>
      <c r="R184" s="2">
        <f t="shared" si="27"/>
        <v>47.770747314404382</v>
      </c>
      <c r="S184" s="2"/>
      <c r="T184" s="2">
        <f t="shared" si="35"/>
        <v>47.770747314404382</v>
      </c>
      <c r="V184" s="11"/>
    </row>
    <row r="185" spans="1:22" ht="15" customHeight="1" x14ac:dyDescent="0.2">
      <c r="A185" s="112">
        <v>48122</v>
      </c>
      <c r="B185" s="5">
        <f>VLOOKUP($A185,'ESAI - Q3 - Low Case'!$A$56:$N$343,9)</f>
        <v>51.165361899874178</v>
      </c>
      <c r="C185" s="2">
        <f t="shared" si="24"/>
        <v>52.700322756870406</v>
      </c>
      <c r="D185" s="2">
        <f t="shared" si="28"/>
        <v>8.4522322445405571</v>
      </c>
      <c r="E185" s="2">
        <f t="shared" si="29"/>
        <v>61.15255500141096</v>
      </c>
      <c r="G185" s="2">
        <f>VLOOKUP($A185,'ESAI - Q3 - Low Case'!$A$56:$N$343,10)</f>
        <v>44.250820413283158</v>
      </c>
      <c r="H185" s="2">
        <f t="shared" si="25"/>
        <v>45.578345025681656</v>
      </c>
      <c r="I185" s="2">
        <f t="shared" si="30"/>
        <v>4.0240095624356638</v>
      </c>
      <c r="J185" s="2">
        <f t="shared" si="31"/>
        <v>49.602354588117322</v>
      </c>
      <c r="L185" s="2">
        <f t="shared" si="32"/>
        <v>51.165361899874178</v>
      </c>
      <c r="M185" s="2">
        <f t="shared" si="26"/>
        <v>52.700322756870406</v>
      </c>
      <c r="N185" s="2"/>
      <c r="O185" s="2">
        <f t="shared" si="33"/>
        <v>52.700322756870406</v>
      </c>
      <c r="Q185" s="2">
        <f t="shared" si="34"/>
        <v>44.250820413283158</v>
      </c>
      <c r="R185" s="2">
        <f t="shared" si="27"/>
        <v>45.578345025681656</v>
      </c>
      <c r="S185" s="2"/>
      <c r="T185" s="2">
        <f t="shared" si="35"/>
        <v>45.578345025681656</v>
      </c>
      <c r="V185" s="11"/>
    </row>
    <row r="186" spans="1:22" ht="15" customHeight="1" x14ac:dyDescent="0.2">
      <c r="A186" s="112">
        <v>48153</v>
      </c>
      <c r="B186" s="5">
        <f>VLOOKUP($A186,'ESAI - Q3 - Low Case'!$A$56:$N$343,9)</f>
        <v>58.207050479933507</v>
      </c>
      <c r="C186" s="2">
        <f t="shared" si="24"/>
        <v>59.953261994331513</v>
      </c>
      <c r="D186" s="2">
        <f t="shared" si="28"/>
        <v>8.4522322445405571</v>
      </c>
      <c r="E186" s="2">
        <f t="shared" si="29"/>
        <v>68.405494238872066</v>
      </c>
      <c r="G186" s="2">
        <f>VLOOKUP($A186,'ESAI - Q3 - Low Case'!$A$56:$N$343,10)</f>
        <v>48.426579016195547</v>
      </c>
      <c r="H186" s="2">
        <f t="shared" si="25"/>
        <v>49.879376386681415</v>
      </c>
      <c r="I186" s="2">
        <f t="shared" si="30"/>
        <v>4.0240095624356638</v>
      </c>
      <c r="J186" s="2">
        <f t="shared" si="31"/>
        <v>53.90338594911708</v>
      </c>
      <c r="L186" s="2">
        <f t="shared" si="32"/>
        <v>58.207050479933507</v>
      </c>
      <c r="M186" s="2">
        <f t="shared" si="26"/>
        <v>59.953261994331513</v>
      </c>
      <c r="N186" s="2"/>
      <c r="O186" s="2">
        <f t="shared" si="33"/>
        <v>59.953261994331513</v>
      </c>
      <c r="Q186" s="2">
        <f t="shared" si="34"/>
        <v>48.426579016195547</v>
      </c>
      <c r="R186" s="2">
        <f t="shared" si="27"/>
        <v>49.879376386681415</v>
      </c>
      <c r="S186" s="2"/>
      <c r="T186" s="2">
        <f t="shared" si="35"/>
        <v>49.879376386681415</v>
      </c>
      <c r="V186" s="11"/>
    </row>
    <row r="187" spans="1:22" ht="15" customHeight="1" x14ac:dyDescent="0.2">
      <c r="A187" s="113">
        <v>48183</v>
      </c>
      <c r="B187" s="110">
        <f>VLOOKUP($A187,'ESAI - Q3 - Low Case'!$A$56:$N$343,9)</f>
        <v>82.8836755842473</v>
      </c>
      <c r="C187" s="9">
        <f t="shared" si="24"/>
        <v>85.370185851774721</v>
      </c>
      <c r="D187" s="9">
        <f t="shared" si="28"/>
        <v>8.4522322445405571</v>
      </c>
      <c r="E187" s="9">
        <f t="shared" si="29"/>
        <v>93.822418096315275</v>
      </c>
      <c r="F187" s="111"/>
      <c r="G187" s="9">
        <f>VLOOKUP($A187,'ESAI - Q3 - Low Case'!$A$56:$N$343,10)</f>
        <v>62.633978102715552</v>
      </c>
      <c r="H187" s="9">
        <f t="shared" si="25"/>
        <v>64.512997445797026</v>
      </c>
      <c r="I187" s="9">
        <f t="shared" si="30"/>
        <v>4.0240095624356638</v>
      </c>
      <c r="J187" s="9">
        <f t="shared" si="31"/>
        <v>68.537007008232692</v>
      </c>
      <c r="K187" s="111"/>
      <c r="L187" s="9">
        <f t="shared" si="32"/>
        <v>82.8836755842473</v>
      </c>
      <c r="M187" s="9">
        <f t="shared" si="26"/>
        <v>85.370185851774721</v>
      </c>
      <c r="N187" s="9"/>
      <c r="O187" s="9">
        <f t="shared" si="33"/>
        <v>85.370185851774721</v>
      </c>
      <c r="P187" s="111"/>
      <c r="Q187" s="9">
        <f t="shared" si="34"/>
        <v>62.633978102715552</v>
      </c>
      <c r="R187" s="9">
        <f t="shared" si="27"/>
        <v>64.512997445797026</v>
      </c>
      <c r="S187" s="9"/>
      <c r="T187" s="9">
        <f t="shared" si="35"/>
        <v>64.512997445797026</v>
      </c>
      <c r="V187" s="11"/>
    </row>
    <row r="188" spans="1:22" ht="15" customHeight="1" x14ac:dyDescent="0.2">
      <c r="A188" s="112">
        <v>48214</v>
      </c>
      <c r="B188" s="5">
        <f>VLOOKUP($A188,'ESAI - Q3 - Low Case'!$A$56:$N$343,9)</f>
        <v>115.99359444577527</v>
      </c>
      <c r="C188" s="2">
        <f t="shared" si="24"/>
        <v>119.47340227914853</v>
      </c>
      <c r="D188" s="2">
        <f t="shared" si="28"/>
        <v>8.5367545669859641</v>
      </c>
      <c r="E188" s="2">
        <f t="shared" si="29"/>
        <v>128.01015684613449</v>
      </c>
      <c r="G188" s="2">
        <f>VLOOKUP($A188,'ESAI - Q3 - Low Case'!$A$56:$N$343,10)</f>
        <v>78.087228326978703</v>
      </c>
      <c r="H188" s="2">
        <f t="shared" si="25"/>
        <v>80.429845176788064</v>
      </c>
      <c r="I188" s="2">
        <f t="shared" si="30"/>
        <v>4.06424965806002</v>
      </c>
      <c r="J188" s="2">
        <f t="shared" si="31"/>
        <v>84.494094834848084</v>
      </c>
      <c r="L188" s="2">
        <f t="shared" si="32"/>
        <v>115.99359444577527</v>
      </c>
      <c r="M188" s="2">
        <f t="shared" si="26"/>
        <v>119.47340227914853</v>
      </c>
      <c r="N188" s="2"/>
      <c r="O188" s="2">
        <f t="shared" si="33"/>
        <v>119.47340227914853</v>
      </c>
      <c r="Q188" s="2">
        <f t="shared" si="34"/>
        <v>78.087228326978703</v>
      </c>
      <c r="R188" s="2">
        <f t="shared" si="27"/>
        <v>80.429845176788064</v>
      </c>
      <c r="S188" s="2"/>
      <c r="T188" s="2">
        <f t="shared" si="35"/>
        <v>80.429845176788064</v>
      </c>
      <c r="V188" s="11"/>
    </row>
    <row r="189" spans="1:22" ht="15" customHeight="1" x14ac:dyDescent="0.2">
      <c r="A189" s="112">
        <v>48245</v>
      </c>
      <c r="B189" s="5">
        <f>VLOOKUP($A189,'ESAI - Q3 - Low Case'!$A$56:$N$343,9)</f>
        <v>84.125890198715226</v>
      </c>
      <c r="C189" s="2">
        <f t="shared" si="24"/>
        <v>86.649666904676678</v>
      </c>
      <c r="D189" s="2">
        <f t="shared" si="28"/>
        <v>8.5367545669859641</v>
      </c>
      <c r="E189" s="2">
        <f t="shared" si="29"/>
        <v>95.186421471662641</v>
      </c>
      <c r="G189" s="2">
        <f>VLOOKUP($A189,'ESAI - Q3 - Low Case'!$A$56:$N$343,10)</f>
        <v>70.352011467303697</v>
      </c>
      <c r="H189" s="2">
        <f t="shared" si="25"/>
        <v>72.462571811322803</v>
      </c>
      <c r="I189" s="2">
        <f t="shared" si="30"/>
        <v>4.06424965806002</v>
      </c>
      <c r="J189" s="2">
        <f t="shared" si="31"/>
        <v>76.526821469382824</v>
      </c>
      <c r="L189" s="2">
        <f t="shared" si="32"/>
        <v>84.125890198715226</v>
      </c>
      <c r="M189" s="2">
        <f t="shared" si="26"/>
        <v>86.649666904676678</v>
      </c>
      <c r="N189" s="2"/>
      <c r="O189" s="2">
        <f t="shared" si="33"/>
        <v>86.649666904676678</v>
      </c>
      <c r="Q189" s="2">
        <f t="shared" si="34"/>
        <v>70.352011467303697</v>
      </c>
      <c r="R189" s="2">
        <f t="shared" si="27"/>
        <v>72.462571811322803</v>
      </c>
      <c r="S189" s="2"/>
      <c r="T189" s="2">
        <f t="shared" si="35"/>
        <v>72.462571811322803</v>
      </c>
      <c r="V189" s="11"/>
    </row>
    <row r="190" spans="1:22" ht="15" customHeight="1" x14ac:dyDescent="0.2">
      <c r="A190" s="112">
        <v>48274</v>
      </c>
      <c r="B190" s="5">
        <f>VLOOKUP($A190,'ESAI - Q3 - Low Case'!$A$56:$N$343,9)</f>
        <v>59.566691376622096</v>
      </c>
      <c r="C190" s="2">
        <f t="shared" si="24"/>
        <v>61.353692117920758</v>
      </c>
      <c r="D190" s="2">
        <f t="shared" si="28"/>
        <v>8.5367545669859641</v>
      </c>
      <c r="E190" s="2">
        <f t="shared" si="29"/>
        <v>69.890446684906721</v>
      </c>
      <c r="G190" s="2">
        <f>VLOOKUP($A190,'ESAI - Q3 - Low Case'!$A$56:$N$343,10)</f>
        <v>50.452071402230828</v>
      </c>
      <c r="H190" s="2">
        <f t="shared" si="25"/>
        <v>51.965633544297752</v>
      </c>
      <c r="I190" s="2">
        <f t="shared" si="30"/>
        <v>4.06424965806002</v>
      </c>
      <c r="J190" s="2">
        <f t="shared" si="31"/>
        <v>56.029883202357773</v>
      </c>
      <c r="L190" s="2">
        <f t="shared" si="32"/>
        <v>59.566691376622096</v>
      </c>
      <c r="M190" s="2">
        <f t="shared" si="26"/>
        <v>61.353692117920758</v>
      </c>
      <c r="N190" s="2"/>
      <c r="O190" s="2">
        <f t="shared" si="33"/>
        <v>61.353692117920758</v>
      </c>
      <c r="Q190" s="2">
        <f t="shared" si="34"/>
        <v>50.452071402230828</v>
      </c>
      <c r="R190" s="2">
        <f t="shared" si="27"/>
        <v>51.965633544297752</v>
      </c>
      <c r="S190" s="2"/>
      <c r="T190" s="2">
        <f t="shared" si="35"/>
        <v>51.965633544297752</v>
      </c>
      <c r="V190" s="11"/>
    </row>
    <row r="191" spans="1:22" ht="15" customHeight="1" x14ac:dyDescent="0.2">
      <c r="A191" s="112">
        <v>48305</v>
      </c>
      <c r="B191" s="5">
        <f>VLOOKUP($A191,'ESAI - Q3 - Low Case'!$A$56:$N$343,9)</f>
        <v>56.142347106721722</v>
      </c>
      <c r="C191" s="2">
        <f t="shared" si="24"/>
        <v>57.826617519923374</v>
      </c>
      <c r="D191" s="2">
        <f t="shared" si="28"/>
        <v>8.5367545669859641</v>
      </c>
      <c r="E191" s="2">
        <f t="shared" si="29"/>
        <v>66.363372086909337</v>
      </c>
      <c r="G191" s="2">
        <f>VLOOKUP($A191,'ESAI - Q3 - Low Case'!$A$56:$N$343,10)</f>
        <v>45.267959969748809</v>
      </c>
      <c r="H191" s="2">
        <f t="shared" si="25"/>
        <v>46.625998768841271</v>
      </c>
      <c r="I191" s="2">
        <f t="shared" si="30"/>
        <v>4.06424965806002</v>
      </c>
      <c r="J191" s="2">
        <f t="shared" si="31"/>
        <v>50.690248426901292</v>
      </c>
      <c r="L191" s="2">
        <f t="shared" si="32"/>
        <v>56.142347106721722</v>
      </c>
      <c r="M191" s="2">
        <f t="shared" si="26"/>
        <v>57.826617519923374</v>
      </c>
      <c r="N191" s="2"/>
      <c r="O191" s="2">
        <f t="shared" si="33"/>
        <v>57.826617519923374</v>
      </c>
      <c r="Q191" s="2">
        <f t="shared" si="34"/>
        <v>45.267959969748809</v>
      </c>
      <c r="R191" s="2">
        <f t="shared" si="27"/>
        <v>46.625998768841271</v>
      </c>
      <c r="S191" s="2"/>
      <c r="T191" s="2">
        <f t="shared" si="35"/>
        <v>46.625998768841271</v>
      </c>
      <c r="V191" s="11"/>
    </row>
    <row r="192" spans="1:22" ht="15" customHeight="1" x14ac:dyDescent="0.2">
      <c r="A192" s="112">
        <v>48335</v>
      </c>
      <c r="B192" s="5">
        <f>VLOOKUP($A192,'ESAI - Q3 - Low Case'!$A$56:$N$343,9)</f>
        <v>63.055948318381617</v>
      </c>
      <c r="C192" s="2">
        <f t="shared" si="24"/>
        <v>64.947626767933073</v>
      </c>
      <c r="D192" s="2">
        <f t="shared" si="28"/>
        <v>8.5367545669859641</v>
      </c>
      <c r="E192" s="2">
        <f t="shared" si="29"/>
        <v>73.484381334919036</v>
      </c>
      <c r="G192" s="2">
        <f>VLOOKUP($A192,'ESAI - Q3 - Low Case'!$A$56:$N$343,10)</f>
        <v>47.316884798697423</v>
      </c>
      <c r="H192" s="2">
        <f t="shared" si="25"/>
        <v>48.736391342658344</v>
      </c>
      <c r="I192" s="2">
        <f t="shared" si="30"/>
        <v>4.06424965806002</v>
      </c>
      <c r="J192" s="2">
        <f t="shared" si="31"/>
        <v>52.800641000718365</v>
      </c>
      <c r="L192" s="2">
        <f t="shared" si="32"/>
        <v>63.055948318381617</v>
      </c>
      <c r="M192" s="2">
        <f t="shared" si="26"/>
        <v>64.947626767933073</v>
      </c>
      <c r="N192" s="2"/>
      <c r="O192" s="2">
        <f t="shared" si="33"/>
        <v>64.947626767933073</v>
      </c>
      <c r="Q192" s="2">
        <f t="shared" si="34"/>
        <v>47.316884798697423</v>
      </c>
      <c r="R192" s="2">
        <f t="shared" si="27"/>
        <v>48.736391342658344</v>
      </c>
      <c r="S192" s="2"/>
      <c r="T192" s="2">
        <f t="shared" si="35"/>
        <v>48.736391342658344</v>
      </c>
      <c r="V192" s="11"/>
    </row>
    <row r="193" spans="1:22" ht="15" customHeight="1" x14ac:dyDescent="0.2">
      <c r="A193" s="112">
        <v>48366</v>
      </c>
      <c r="B193" s="5">
        <f>VLOOKUP($A193,'ESAI - Q3 - Low Case'!$A$56:$N$343,9)</f>
        <v>66.739389852251861</v>
      </c>
      <c r="C193" s="2">
        <f t="shared" si="24"/>
        <v>68.741571547819419</v>
      </c>
      <c r="D193" s="2">
        <f t="shared" si="28"/>
        <v>8.5367545669859641</v>
      </c>
      <c r="E193" s="2">
        <f t="shared" si="29"/>
        <v>77.278326114805381</v>
      </c>
      <c r="G193" s="2">
        <f>VLOOKUP($A193,'ESAI - Q3 - Low Case'!$A$56:$N$343,10)</f>
        <v>48.2913903838515</v>
      </c>
      <c r="H193" s="2">
        <f t="shared" si="25"/>
        <v>49.740132095367045</v>
      </c>
      <c r="I193" s="2">
        <f t="shared" si="30"/>
        <v>4.06424965806002</v>
      </c>
      <c r="J193" s="2">
        <f t="shared" si="31"/>
        <v>53.804381753427066</v>
      </c>
      <c r="L193" s="2">
        <f t="shared" si="32"/>
        <v>66.739389852251861</v>
      </c>
      <c r="M193" s="2">
        <f t="shared" si="26"/>
        <v>68.741571547819419</v>
      </c>
      <c r="N193" s="2"/>
      <c r="O193" s="2">
        <f t="shared" si="33"/>
        <v>68.741571547819419</v>
      </c>
      <c r="Q193" s="2">
        <f t="shared" si="34"/>
        <v>48.2913903838515</v>
      </c>
      <c r="R193" s="2">
        <f t="shared" si="27"/>
        <v>49.740132095367045</v>
      </c>
      <c r="S193" s="2"/>
      <c r="T193" s="2">
        <f t="shared" si="35"/>
        <v>49.740132095367045</v>
      </c>
      <c r="V193" s="11"/>
    </row>
    <row r="194" spans="1:22" ht="15" customHeight="1" x14ac:dyDescent="0.2">
      <c r="A194" s="112">
        <v>48396</v>
      </c>
      <c r="B194" s="5">
        <f>VLOOKUP($A194,'ESAI - Q3 - Low Case'!$A$56:$N$343,9)</f>
        <v>81.272243765418224</v>
      </c>
      <c r="C194" s="2">
        <f t="shared" si="24"/>
        <v>83.710411078380773</v>
      </c>
      <c r="D194" s="2">
        <f t="shared" si="28"/>
        <v>8.5367545669859641</v>
      </c>
      <c r="E194" s="2">
        <f t="shared" si="29"/>
        <v>92.247165645366735</v>
      </c>
      <c r="G194" s="2">
        <f>VLOOKUP($A194,'ESAI - Q3 - Low Case'!$A$56:$N$343,10)</f>
        <v>50.401175947207214</v>
      </c>
      <c r="H194" s="2">
        <f t="shared" si="25"/>
        <v>51.913211225623435</v>
      </c>
      <c r="I194" s="2">
        <f t="shared" si="30"/>
        <v>4.06424965806002</v>
      </c>
      <c r="J194" s="2">
        <f t="shared" si="31"/>
        <v>55.977460883683456</v>
      </c>
      <c r="L194" s="2">
        <f t="shared" si="32"/>
        <v>81.272243765418224</v>
      </c>
      <c r="M194" s="2">
        <f t="shared" si="26"/>
        <v>83.710411078380773</v>
      </c>
      <c r="N194" s="2"/>
      <c r="O194" s="2">
        <f t="shared" si="33"/>
        <v>83.710411078380773</v>
      </c>
      <c r="Q194" s="2">
        <f t="shared" si="34"/>
        <v>50.401175947207214</v>
      </c>
      <c r="R194" s="2">
        <f t="shared" si="27"/>
        <v>51.913211225623435</v>
      </c>
      <c r="S194" s="2"/>
      <c r="T194" s="2">
        <f t="shared" si="35"/>
        <v>51.913211225623435</v>
      </c>
      <c r="V194" s="11"/>
    </row>
    <row r="195" spans="1:22" ht="15" customHeight="1" x14ac:dyDescent="0.2">
      <c r="A195" s="112">
        <v>48427</v>
      </c>
      <c r="B195" s="5">
        <f>VLOOKUP($A195,'ESAI - Q3 - Low Case'!$A$56:$N$343,9)</f>
        <v>63.597720636392921</v>
      </c>
      <c r="C195" s="2">
        <f t="shared" si="24"/>
        <v>65.505652255484705</v>
      </c>
      <c r="D195" s="2">
        <f t="shared" si="28"/>
        <v>8.5367545669859641</v>
      </c>
      <c r="E195" s="2">
        <f t="shared" si="29"/>
        <v>74.042406822470667</v>
      </c>
      <c r="G195" s="2">
        <f>VLOOKUP($A195,'ESAI - Q3 - Low Case'!$A$56:$N$343,10)</f>
        <v>49.764214792927348</v>
      </c>
      <c r="H195" s="2">
        <f t="shared" si="25"/>
        <v>51.257141236715171</v>
      </c>
      <c r="I195" s="2">
        <f t="shared" si="30"/>
        <v>4.06424965806002</v>
      </c>
      <c r="J195" s="2">
        <f t="shared" si="31"/>
        <v>55.321390894775192</v>
      </c>
      <c r="L195" s="2">
        <f t="shared" si="32"/>
        <v>63.597720636392921</v>
      </c>
      <c r="M195" s="2">
        <f t="shared" si="26"/>
        <v>65.505652255484705</v>
      </c>
      <c r="N195" s="2"/>
      <c r="O195" s="2">
        <f t="shared" si="33"/>
        <v>65.505652255484705</v>
      </c>
      <c r="Q195" s="2">
        <f t="shared" si="34"/>
        <v>49.764214792927348</v>
      </c>
      <c r="R195" s="2">
        <f t="shared" si="27"/>
        <v>51.257141236715171</v>
      </c>
      <c r="S195" s="2"/>
      <c r="T195" s="2">
        <f t="shared" si="35"/>
        <v>51.257141236715171</v>
      </c>
      <c r="V195" s="11"/>
    </row>
    <row r="196" spans="1:22" ht="15" customHeight="1" x14ac:dyDescent="0.2">
      <c r="A196" s="112">
        <v>48458</v>
      </c>
      <c r="B196" s="5">
        <f>VLOOKUP($A196,'ESAI - Q3 - Low Case'!$A$56:$N$343,9)</f>
        <v>54.431632279600628</v>
      </c>
      <c r="C196" s="2">
        <f t="shared" si="24"/>
        <v>56.064581247988649</v>
      </c>
      <c r="D196" s="2">
        <f t="shared" si="28"/>
        <v>8.5367545669859641</v>
      </c>
      <c r="E196" s="2">
        <f t="shared" si="29"/>
        <v>64.601335814974618</v>
      </c>
      <c r="G196" s="2">
        <f>VLOOKUP($A196,'ESAI - Q3 - Low Case'!$A$56:$N$343,10)</f>
        <v>47.306953651157734</v>
      </c>
      <c r="H196" s="2">
        <f t="shared" si="25"/>
        <v>48.726162260692469</v>
      </c>
      <c r="I196" s="2">
        <f t="shared" si="30"/>
        <v>4.06424965806002</v>
      </c>
      <c r="J196" s="2">
        <f t="shared" si="31"/>
        <v>52.79041191875249</v>
      </c>
      <c r="L196" s="2">
        <f t="shared" si="32"/>
        <v>54.431632279600628</v>
      </c>
      <c r="M196" s="2">
        <f t="shared" si="26"/>
        <v>56.064581247988649</v>
      </c>
      <c r="N196" s="2"/>
      <c r="O196" s="2">
        <f t="shared" si="33"/>
        <v>56.064581247988649</v>
      </c>
      <c r="Q196" s="2">
        <f t="shared" si="34"/>
        <v>47.306953651157734</v>
      </c>
      <c r="R196" s="2">
        <f t="shared" si="27"/>
        <v>48.726162260692469</v>
      </c>
      <c r="S196" s="2"/>
      <c r="T196" s="2">
        <f t="shared" si="35"/>
        <v>48.726162260692469</v>
      </c>
      <c r="V196" s="11"/>
    </row>
    <row r="197" spans="1:22" ht="15" customHeight="1" x14ac:dyDescent="0.2">
      <c r="A197" s="112">
        <v>48488</v>
      </c>
      <c r="B197" s="5">
        <f>VLOOKUP($A197,'ESAI - Q3 - Low Case'!$A$56:$N$343,9)</f>
        <v>52.188669137871663</v>
      </c>
      <c r="C197" s="2">
        <f t="shared" si="24"/>
        <v>53.754329212007818</v>
      </c>
      <c r="D197" s="2">
        <f t="shared" si="28"/>
        <v>8.5367545669859641</v>
      </c>
      <c r="E197" s="2">
        <f t="shared" si="29"/>
        <v>62.29108377899378</v>
      </c>
      <c r="G197" s="2">
        <f>VLOOKUP($A197,'ESAI - Q3 - Low Case'!$A$56:$N$343,10)</f>
        <v>45.135836821548821</v>
      </c>
      <c r="H197" s="2">
        <f t="shared" si="25"/>
        <v>46.48991192619529</v>
      </c>
      <c r="I197" s="2">
        <f t="shared" si="30"/>
        <v>4.06424965806002</v>
      </c>
      <c r="J197" s="2">
        <f t="shared" si="31"/>
        <v>50.554161584255311</v>
      </c>
      <c r="L197" s="2">
        <f t="shared" si="32"/>
        <v>52.188669137871663</v>
      </c>
      <c r="M197" s="2">
        <f t="shared" si="26"/>
        <v>53.754329212007818</v>
      </c>
      <c r="N197" s="2"/>
      <c r="O197" s="2">
        <f t="shared" si="33"/>
        <v>53.754329212007818</v>
      </c>
      <c r="Q197" s="2">
        <f t="shared" si="34"/>
        <v>45.135836821548821</v>
      </c>
      <c r="R197" s="2">
        <f t="shared" si="27"/>
        <v>46.48991192619529</v>
      </c>
      <c r="S197" s="2"/>
      <c r="T197" s="2">
        <f t="shared" si="35"/>
        <v>46.48991192619529</v>
      </c>
      <c r="V197" s="11"/>
    </row>
    <row r="198" spans="1:22" ht="15" customHeight="1" x14ac:dyDescent="0.2">
      <c r="A198" s="112">
        <v>48519</v>
      </c>
      <c r="B198" s="5">
        <f>VLOOKUP($A198,'ESAI - Q3 - Low Case'!$A$56:$N$343,9)</f>
        <v>59.37119148953218</v>
      </c>
      <c r="C198" s="2">
        <f t="shared" si="24"/>
        <v>61.152327234218149</v>
      </c>
      <c r="D198" s="2">
        <f t="shared" si="28"/>
        <v>8.5367545669859641</v>
      </c>
      <c r="E198" s="2">
        <f t="shared" si="29"/>
        <v>69.689081801204111</v>
      </c>
      <c r="G198" s="2">
        <f>VLOOKUP($A198,'ESAI - Q3 - Low Case'!$A$56:$N$343,10)</f>
        <v>49.395110596519459</v>
      </c>
      <c r="H198" s="2">
        <f t="shared" si="25"/>
        <v>50.876963914415043</v>
      </c>
      <c r="I198" s="2">
        <f t="shared" si="30"/>
        <v>4.06424965806002</v>
      </c>
      <c r="J198" s="2">
        <f t="shared" si="31"/>
        <v>54.941213572475064</v>
      </c>
      <c r="L198" s="2">
        <f t="shared" si="32"/>
        <v>59.37119148953218</v>
      </c>
      <c r="M198" s="2">
        <f t="shared" si="26"/>
        <v>61.152327234218149</v>
      </c>
      <c r="N198" s="2"/>
      <c r="O198" s="2">
        <f t="shared" si="33"/>
        <v>61.152327234218149</v>
      </c>
      <c r="Q198" s="2">
        <f t="shared" si="34"/>
        <v>49.395110596519459</v>
      </c>
      <c r="R198" s="2">
        <f t="shared" si="27"/>
        <v>50.876963914415043</v>
      </c>
      <c r="S198" s="2"/>
      <c r="T198" s="2">
        <f t="shared" si="35"/>
        <v>50.876963914415043</v>
      </c>
      <c r="V198" s="11"/>
    </row>
    <row r="199" spans="1:22" ht="15" customHeight="1" x14ac:dyDescent="0.2">
      <c r="A199" s="112">
        <v>48549</v>
      </c>
      <c r="B199" s="5">
        <f>VLOOKUP($A199,'ESAI - Q3 - Low Case'!$A$56:$N$343,9)</f>
        <v>84.541349095932247</v>
      </c>
      <c r="C199" s="2">
        <f t="shared" si="24"/>
        <v>87.077589568810211</v>
      </c>
      <c r="D199" s="2">
        <f t="shared" si="28"/>
        <v>8.5367545669859641</v>
      </c>
      <c r="E199" s="2">
        <f t="shared" si="29"/>
        <v>95.614344135796173</v>
      </c>
      <c r="F199" s="132"/>
      <c r="G199" s="2">
        <f>VLOOKUP($A199,'ESAI - Q3 - Low Case'!$A$56:$N$343,10)</f>
        <v>63.886657664769864</v>
      </c>
      <c r="H199" s="2">
        <f t="shared" si="25"/>
        <v>65.803257394712958</v>
      </c>
      <c r="I199" s="2">
        <f t="shared" si="30"/>
        <v>4.06424965806002</v>
      </c>
      <c r="J199" s="2">
        <f t="shared" si="31"/>
        <v>69.867507052772979</v>
      </c>
      <c r="K199" s="132"/>
      <c r="L199" s="2">
        <f t="shared" si="32"/>
        <v>84.541349095932247</v>
      </c>
      <c r="M199" s="2">
        <f t="shared" si="26"/>
        <v>87.077589568810211</v>
      </c>
      <c r="N199" s="2"/>
      <c r="O199" s="2">
        <f t="shared" si="33"/>
        <v>87.077589568810211</v>
      </c>
      <c r="P199" s="132"/>
      <c r="Q199" s="2">
        <f t="shared" si="34"/>
        <v>63.886657664769864</v>
      </c>
      <c r="R199" s="2">
        <f t="shared" si="27"/>
        <v>65.803257394712958</v>
      </c>
      <c r="S199" s="2"/>
      <c r="T199" s="2">
        <f t="shared" si="35"/>
        <v>65.803257394712958</v>
      </c>
      <c r="V199" s="11"/>
    </row>
    <row r="200" spans="1:22" ht="15" customHeight="1" x14ac:dyDescent="0.2">
      <c r="A200" s="112">
        <v>48580</v>
      </c>
      <c r="B200" s="5">
        <f>VLOOKUP($A200,'ESAI - Q3 - Low Case'!$A$56:$N$343,9)</f>
        <v>118.31346633469079</v>
      </c>
      <c r="C200" s="2">
        <f t="shared" ref="C200:C263" si="36">B200*ForEx</f>
        <v>121.86287032473152</v>
      </c>
      <c r="D200" s="2">
        <f t="shared" si="28"/>
        <v>8.6221221126558234</v>
      </c>
      <c r="E200" s="2">
        <f t="shared" si="29"/>
        <v>130.48499243738735</v>
      </c>
      <c r="G200" s="2">
        <f>VLOOKUP($A200,'ESAI - Q3 - Low Case'!$A$56:$N$343,10)</f>
        <v>79.648972893518277</v>
      </c>
      <c r="H200" s="2">
        <f t="shared" ref="H200:H263" si="37">G200*ForEx</f>
        <v>82.038442080323833</v>
      </c>
      <c r="I200" s="2">
        <f t="shared" si="30"/>
        <v>4.1048921546406199</v>
      </c>
      <c r="J200" s="2">
        <f t="shared" si="31"/>
        <v>86.143334234964456</v>
      </c>
      <c r="L200" s="2">
        <f t="shared" si="32"/>
        <v>118.31346633469079</v>
      </c>
      <c r="M200" s="2">
        <f t="shared" ref="M200:M263" si="38">L200*ForEx</f>
        <v>121.86287032473152</v>
      </c>
      <c r="N200" s="2"/>
      <c r="O200" s="2">
        <f t="shared" si="33"/>
        <v>121.86287032473152</v>
      </c>
      <c r="Q200" s="2">
        <f t="shared" si="34"/>
        <v>79.648972893518277</v>
      </c>
      <c r="R200" s="2">
        <f t="shared" ref="R200:R263" si="39">Q200*ForEx</f>
        <v>82.038442080323833</v>
      </c>
      <c r="S200" s="2"/>
      <c r="T200" s="2">
        <f t="shared" si="35"/>
        <v>82.038442080323833</v>
      </c>
      <c r="V200" s="11"/>
    </row>
    <row r="201" spans="1:22" ht="15" customHeight="1" x14ac:dyDescent="0.2">
      <c r="A201" s="112">
        <v>48611</v>
      </c>
      <c r="B201" s="5">
        <f>VLOOKUP($A201,'ESAI - Q3 - Low Case'!$A$56:$N$343,9)</f>
        <v>85.808408002689532</v>
      </c>
      <c r="C201" s="2">
        <f t="shared" si="36"/>
        <v>88.382660242770214</v>
      </c>
      <c r="D201" s="2">
        <f t="shared" ref="D201:D264" si="40">$D$316*(1+$D$320)^((YEAR($A201)-$D$319))</f>
        <v>8.6221221126558234</v>
      </c>
      <c r="E201" s="2">
        <f t="shared" ref="E201:E264" si="41">C201+D201</f>
        <v>97.004782355426045</v>
      </c>
      <c r="G201" s="2">
        <f>VLOOKUP($A201,'ESAI - Q3 - Low Case'!$A$56:$N$343,10)</f>
        <v>71.759051696649777</v>
      </c>
      <c r="H201" s="2">
        <f t="shared" si="37"/>
        <v>73.911823247549279</v>
      </c>
      <c r="I201" s="2">
        <f t="shared" ref="I201:I264" si="42">$D$317*(1+$D$320)^((YEAR($A201)-$D$319))</f>
        <v>4.1048921546406199</v>
      </c>
      <c r="J201" s="2">
        <f t="shared" ref="J201:J264" si="43">H201+I201</f>
        <v>78.016715402189902</v>
      </c>
      <c r="L201" s="2">
        <f t="shared" ref="L201:L264" si="44">B201</f>
        <v>85.808408002689532</v>
      </c>
      <c r="M201" s="2">
        <f t="shared" si="38"/>
        <v>88.382660242770214</v>
      </c>
      <c r="N201" s="2"/>
      <c r="O201" s="2">
        <f t="shared" ref="O201:O264" si="45">M201+N201</f>
        <v>88.382660242770214</v>
      </c>
      <c r="Q201" s="2">
        <f t="shared" ref="Q201:Q264" si="46">G201</f>
        <v>71.759051696649777</v>
      </c>
      <c r="R201" s="2">
        <f t="shared" si="39"/>
        <v>73.911823247549279</v>
      </c>
      <c r="S201" s="2"/>
      <c r="T201" s="2">
        <f t="shared" ref="T201:T264" si="47">R201+S201</f>
        <v>73.911823247549279</v>
      </c>
      <c r="V201" s="11"/>
    </row>
    <row r="202" spans="1:22" ht="15" customHeight="1" x14ac:dyDescent="0.2">
      <c r="A202" s="112">
        <v>48639</v>
      </c>
      <c r="B202" s="5">
        <f>VLOOKUP($A202,'ESAI - Q3 - Low Case'!$A$56:$N$343,9)</f>
        <v>60.758025204154542</v>
      </c>
      <c r="C202" s="2">
        <f t="shared" si="36"/>
        <v>62.58076596027918</v>
      </c>
      <c r="D202" s="2">
        <f t="shared" si="40"/>
        <v>8.6221221126558234</v>
      </c>
      <c r="E202" s="2">
        <f t="shared" si="41"/>
        <v>71.202888072934996</v>
      </c>
      <c r="G202" s="2">
        <f>VLOOKUP($A202,'ESAI - Q3 - Low Case'!$A$56:$N$343,10)</f>
        <v>51.461112830275447</v>
      </c>
      <c r="H202" s="2">
        <f t="shared" si="37"/>
        <v>53.004946215183715</v>
      </c>
      <c r="I202" s="2">
        <f t="shared" si="42"/>
        <v>4.1048921546406199</v>
      </c>
      <c r="J202" s="2">
        <f t="shared" si="43"/>
        <v>57.109838369824331</v>
      </c>
      <c r="L202" s="2">
        <f t="shared" si="44"/>
        <v>60.758025204154542</v>
      </c>
      <c r="M202" s="2">
        <f t="shared" si="38"/>
        <v>62.58076596027918</v>
      </c>
      <c r="N202" s="2"/>
      <c r="O202" s="2">
        <f t="shared" si="45"/>
        <v>62.58076596027918</v>
      </c>
      <c r="Q202" s="2">
        <f t="shared" si="46"/>
        <v>51.461112830275447</v>
      </c>
      <c r="R202" s="2">
        <f t="shared" si="39"/>
        <v>53.004946215183715</v>
      </c>
      <c r="S202" s="2"/>
      <c r="T202" s="2">
        <f t="shared" si="47"/>
        <v>53.004946215183715</v>
      </c>
      <c r="V202" s="11"/>
    </row>
    <row r="203" spans="1:22" ht="15" customHeight="1" x14ac:dyDescent="0.2">
      <c r="A203" s="112">
        <v>48670</v>
      </c>
      <c r="B203" s="5">
        <f>VLOOKUP($A203,'ESAI - Q3 - Low Case'!$A$56:$N$343,9)</f>
        <v>57.265194048856159</v>
      </c>
      <c r="C203" s="2">
        <f t="shared" si="36"/>
        <v>58.983149870321846</v>
      </c>
      <c r="D203" s="2">
        <f t="shared" si="40"/>
        <v>8.6221221126558234</v>
      </c>
      <c r="E203" s="2">
        <f t="shared" si="41"/>
        <v>67.605271982977669</v>
      </c>
      <c r="G203" s="2">
        <f>VLOOKUP($A203,'ESAI - Q3 - Low Case'!$A$56:$N$343,10)</f>
        <v>46.173319169143788</v>
      </c>
      <c r="H203" s="2">
        <f t="shared" si="37"/>
        <v>47.558518744218105</v>
      </c>
      <c r="I203" s="2">
        <f t="shared" si="42"/>
        <v>4.1048921546406199</v>
      </c>
      <c r="J203" s="2">
        <f t="shared" si="43"/>
        <v>51.663410898858729</v>
      </c>
      <c r="L203" s="2">
        <f t="shared" si="44"/>
        <v>57.265194048856159</v>
      </c>
      <c r="M203" s="2">
        <f t="shared" si="38"/>
        <v>58.983149870321846</v>
      </c>
      <c r="N203" s="2"/>
      <c r="O203" s="2">
        <f t="shared" si="45"/>
        <v>58.983149870321846</v>
      </c>
      <c r="Q203" s="2">
        <f t="shared" si="46"/>
        <v>46.173319169143788</v>
      </c>
      <c r="R203" s="2">
        <f t="shared" si="39"/>
        <v>47.558518744218105</v>
      </c>
      <c r="S203" s="2"/>
      <c r="T203" s="2">
        <f t="shared" si="47"/>
        <v>47.558518744218105</v>
      </c>
      <c r="V203" s="11"/>
    </row>
    <row r="204" spans="1:22" ht="15" customHeight="1" x14ac:dyDescent="0.2">
      <c r="A204" s="112">
        <v>48700</v>
      </c>
      <c r="B204" s="5">
        <f>VLOOKUP($A204,'ESAI - Q3 - Low Case'!$A$56:$N$343,9)</f>
        <v>64.317067284749257</v>
      </c>
      <c r="C204" s="2">
        <f t="shared" si="36"/>
        <v>66.246579303291739</v>
      </c>
      <c r="D204" s="2">
        <f t="shared" si="40"/>
        <v>8.6221221126558234</v>
      </c>
      <c r="E204" s="2">
        <f t="shared" si="41"/>
        <v>74.868701415947555</v>
      </c>
      <c r="G204" s="2">
        <f>VLOOKUP($A204,'ESAI - Q3 - Low Case'!$A$56:$N$343,10)</f>
        <v>48.263222494671375</v>
      </c>
      <c r="H204" s="2">
        <f t="shared" si="37"/>
        <v>49.71111916951152</v>
      </c>
      <c r="I204" s="2">
        <f t="shared" si="42"/>
        <v>4.1048921546406199</v>
      </c>
      <c r="J204" s="2">
        <f t="shared" si="43"/>
        <v>53.816011324152143</v>
      </c>
      <c r="L204" s="2">
        <f t="shared" si="44"/>
        <v>64.317067284749257</v>
      </c>
      <c r="M204" s="2">
        <f t="shared" si="38"/>
        <v>66.246579303291739</v>
      </c>
      <c r="N204" s="2"/>
      <c r="O204" s="2">
        <f t="shared" si="45"/>
        <v>66.246579303291739</v>
      </c>
      <c r="Q204" s="2">
        <f t="shared" si="46"/>
        <v>48.263222494671375</v>
      </c>
      <c r="R204" s="2">
        <f t="shared" si="39"/>
        <v>49.71111916951152</v>
      </c>
      <c r="S204" s="2"/>
      <c r="T204" s="2">
        <f t="shared" si="47"/>
        <v>49.71111916951152</v>
      </c>
      <c r="V204" s="11"/>
    </row>
    <row r="205" spans="1:22" ht="15" customHeight="1" x14ac:dyDescent="0.2">
      <c r="A205" s="112">
        <v>48731</v>
      </c>
      <c r="B205" s="5">
        <f>VLOOKUP($A205,'ESAI - Q3 - Low Case'!$A$56:$N$343,9)</f>
        <v>68.0741776492969</v>
      </c>
      <c r="C205" s="2">
        <f t="shared" si="36"/>
        <v>70.11640297877581</v>
      </c>
      <c r="D205" s="2">
        <f t="shared" si="40"/>
        <v>8.6221221126558234</v>
      </c>
      <c r="E205" s="2">
        <f t="shared" si="41"/>
        <v>78.738525091431626</v>
      </c>
      <c r="G205" s="2">
        <f>VLOOKUP($A205,'ESAI - Q3 - Low Case'!$A$56:$N$343,10)</f>
        <v>49.25721819152853</v>
      </c>
      <c r="H205" s="2">
        <f t="shared" si="37"/>
        <v>50.734934737274386</v>
      </c>
      <c r="I205" s="2">
        <f t="shared" si="42"/>
        <v>4.1048921546406199</v>
      </c>
      <c r="J205" s="2">
        <f t="shared" si="43"/>
        <v>54.83982689191501</v>
      </c>
      <c r="L205" s="2">
        <f t="shared" si="44"/>
        <v>68.0741776492969</v>
      </c>
      <c r="M205" s="2">
        <f t="shared" si="38"/>
        <v>70.11640297877581</v>
      </c>
      <c r="N205" s="2"/>
      <c r="O205" s="2">
        <f t="shared" si="45"/>
        <v>70.11640297877581</v>
      </c>
      <c r="Q205" s="2">
        <f t="shared" si="46"/>
        <v>49.25721819152853</v>
      </c>
      <c r="R205" s="2">
        <f t="shared" si="39"/>
        <v>50.734934737274386</v>
      </c>
      <c r="S205" s="2"/>
      <c r="T205" s="2">
        <f t="shared" si="47"/>
        <v>50.734934737274386</v>
      </c>
      <c r="V205" s="11"/>
    </row>
    <row r="206" spans="1:22" ht="15" customHeight="1" x14ac:dyDescent="0.2">
      <c r="A206" s="112">
        <v>48761</v>
      </c>
      <c r="B206" s="5">
        <f>VLOOKUP($A206,'ESAI - Q3 - Low Case'!$A$56:$N$343,9)</f>
        <v>82.897688640726585</v>
      </c>
      <c r="C206" s="2">
        <f t="shared" si="36"/>
        <v>85.384619299948383</v>
      </c>
      <c r="D206" s="2">
        <f t="shared" si="40"/>
        <v>8.6221221126558234</v>
      </c>
      <c r="E206" s="2">
        <f t="shared" si="41"/>
        <v>94.006741412604214</v>
      </c>
      <c r="G206" s="2">
        <f>VLOOKUP($A206,'ESAI - Q3 - Low Case'!$A$56:$N$343,10)</f>
        <v>51.409199466151357</v>
      </c>
      <c r="H206" s="2">
        <f t="shared" si="37"/>
        <v>52.951475450135902</v>
      </c>
      <c r="I206" s="2">
        <f t="shared" si="42"/>
        <v>4.1048921546406199</v>
      </c>
      <c r="J206" s="2">
        <f t="shared" si="43"/>
        <v>57.056367604776526</v>
      </c>
      <c r="L206" s="2">
        <f t="shared" si="44"/>
        <v>82.897688640726585</v>
      </c>
      <c r="M206" s="2">
        <f t="shared" si="38"/>
        <v>85.384619299948383</v>
      </c>
      <c r="N206" s="2"/>
      <c r="O206" s="2">
        <f t="shared" si="45"/>
        <v>85.384619299948383</v>
      </c>
      <c r="Q206" s="2">
        <f t="shared" si="46"/>
        <v>51.409199466151357</v>
      </c>
      <c r="R206" s="2">
        <f t="shared" si="39"/>
        <v>52.951475450135902</v>
      </c>
      <c r="S206" s="2"/>
      <c r="T206" s="2">
        <f t="shared" si="47"/>
        <v>52.951475450135902</v>
      </c>
      <c r="V206" s="11"/>
    </row>
    <row r="207" spans="1:22" ht="15" customHeight="1" x14ac:dyDescent="0.2">
      <c r="A207" s="112">
        <v>48792</v>
      </c>
      <c r="B207" s="5">
        <f>VLOOKUP($A207,'ESAI - Q3 - Low Case'!$A$56:$N$343,9)</f>
        <v>64.869675049120787</v>
      </c>
      <c r="C207" s="2">
        <f t="shared" si="36"/>
        <v>66.815765300594407</v>
      </c>
      <c r="D207" s="2">
        <f t="shared" si="40"/>
        <v>8.6221221126558234</v>
      </c>
      <c r="E207" s="2">
        <f t="shared" si="41"/>
        <v>75.437887413250223</v>
      </c>
      <c r="G207" s="2">
        <f>VLOOKUP($A207,'ESAI - Q3 - Low Case'!$A$56:$N$343,10)</f>
        <v>50.759499088785894</v>
      </c>
      <c r="H207" s="2">
        <f t="shared" si="37"/>
        <v>52.282284061449474</v>
      </c>
      <c r="I207" s="2">
        <f t="shared" si="42"/>
        <v>4.1048921546406199</v>
      </c>
      <c r="J207" s="2">
        <f t="shared" si="43"/>
        <v>56.387176216090097</v>
      </c>
      <c r="L207" s="2">
        <f t="shared" si="44"/>
        <v>64.869675049120787</v>
      </c>
      <c r="M207" s="2">
        <f t="shared" si="38"/>
        <v>66.815765300594407</v>
      </c>
      <c r="N207" s="2"/>
      <c r="O207" s="2">
        <f t="shared" si="45"/>
        <v>66.815765300594407</v>
      </c>
      <c r="Q207" s="2">
        <f t="shared" si="46"/>
        <v>50.759499088785894</v>
      </c>
      <c r="R207" s="2">
        <f t="shared" si="39"/>
        <v>52.282284061449474</v>
      </c>
      <c r="S207" s="2"/>
      <c r="T207" s="2">
        <f t="shared" si="47"/>
        <v>52.282284061449474</v>
      </c>
      <c r="V207" s="11"/>
    </row>
    <row r="208" spans="1:22" ht="15" customHeight="1" x14ac:dyDescent="0.2">
      <c r="A208" s="112">
        <v>48823</v>
      </c>
      <c r="B208" s="5">
        <f>VLOOKUP($A208,'ESAI - Q3 - Low Case'!$A$56:$N$343,9)</f>
        <v>55.520264925192642</v>
      </c>
      <c r="C208" s="2">
        <f t="shared" si="36"/>
        <v>57.185872872948423</v>
      </c>
      <c r="D208" s="2">
        <f t="shared" si="40"/>
        <v>8.6221221126558234</v>
      </c>
      <c r="E208" s="2">
        <f t="shared" si="41"/>
        <v>65.807994985604239</v>
      </c>
      <c r="G208" s="2">
        <f>VLOOKUP($A208,'ESAI - Q3 - Low Case'!$A$56:$N$343,10)</f>
        <v>48.253092724180888</v>
      </c>
      <c r="H208" s="2">
        <f t="shared" si="37"/>
        <v>49.700685505906314</v>
      </c>
      <c r="I208" s="2">
        <f t="shared" si="42"/>
        <v>4.1048921546406199</v>
      </c>
      <c r="J208" s="2">
        <f t="shared" si="43"/>
        <v>53.80557766054693</v>
      </c>
      <c r="L208" s="2">
        <f t="shared" si="44"/>
        <v>55.520264925192642</v>
      </c>
      <c r="M208" s="2">
        <f t="shared" si="38"/>
        <v>57.185872872948423</v>
      </c>
      <c r="N208" s="2"/>
      <c r="O208" s="2">
        <f t="shared" si="45"/>
        <v>57.185872872948423</v>
      </c>
      <c r="Q208" s="2">
        <f t="shared" si="46"/>
        <v>48.253092724180888</v>
      </c>
      <c r="R208" s="2">
        <f t="shared" si="39"/>
        <v>49.700685505906314</v>
      </c>
      <c r="S208" s="2"/>
      <c r="T208" s="2">
        <f t="shared" si="47"/>
        <v>49.700685505906314</v>
      </c>
      <c r="V208" s="11"/>
    </row>
    <row r="209" spans="1:22" ht="15" customHeight="1" x14ac:dyDescent="0.2">
      <c r="A209" s="112">
        <v>48853</v>
      </c>
      <c r="B209" s="5">
        <f>VLOOKUP($A209,'ESAI - Q3 - Low Case'!$A$56:$N$343,9)</f>
        <v>53.2324425206291</v>
      </c>
      <c r="C209" s="2">
        <f t="shared" si="36"/>
        <v>54.829415796247972</v>
      </c>
      <c r="D209" s="2">
        <f t="shared" si="40"/>
        <v>8.6221221126558234</v>
      </c>
      <c r="E209" s="2">
        <f t="shared" si="41"/>
        <v>63.451537908903795</v>
      </c>
      <c r="G209" s="2">
        <f>VLOOKUP($A209,'ESAI - Q3 - Low Case'!$A$56:$N$343,10)</f>
        <v>46.038553557979796</v>
      </c>
      <c r="H209" s="2">
        <f t="shared" si="37"/>
        <v>47.419710164719191</v>
      </c>
      <c r="I209" s="2">
        <f t="shared" si="42"/>
        <v>4.1048921546406199</v>
      </c>
      <c r="J209" s="2">
        <f t="shared" si="43"/>
        <v>51.524602319359815</v>
      </c>
      <c r="L209" s="2">
        <f t="shared" si="44"/>
        <v>53.2324425206291</v>
      </c>
      <c r="M209" s="2">
        <f t="shared" si="38"/>
        <v>54.829415796247972</v>
      </c>
      <c r="N209" s="2"/>
      <c r="O209" s="2">
        <f t="shared" si="45"/>
        <v>54.829415796247972</v>
      </c>
      <c r="Q209" s="2">
        <f t="shared" si="46"/>
        <v>46.038553557979796</v>
      </c>
      <c r="R209" s="2">
        <f t="shared" si="39"/>
        <v>47.419710164719191</v>
      </c>
      <c r="S209" s="2"/>
      <c r="T209" s="2">
        <f t="shared" si="47"/>
        <v>47.419710164719191</v>
      </c>
      <c r="V209" s="11"/>
    </row>
    <row r="210" spans="1:22" ht="15" customHeight="1" x14ac:dyDescent="0.2">
      <c r="A210" s="112">
        <v>48884</v>
      </c>
      <c r="B210" s="5">
        <f>VLOOKUP($A210,'ESAI - Q3 - Low Case'!$A$56:$N$343,9)</f>
        <v>60.558615319322826</v>
      </c>
      <c r="C210" s="2">
        <f t="shared" si="36"/>
        <v>62.375373778902514</v>
      </c>
      <c r="D210" s="2">
        <f t="shared" si="40"/>
        <v>8.6221221126558234</v>
      </c>
      <c r="E210" s="2">
        <f t="shared" si="41"/>
        <v>70.997495891558344</v>
      </c>
      <c r="G210" s="2">
        <f>VLOOKUP($A210,'ESAI - Q3 - Low Case'!$A$56:$N$343,10)</f>
        <v>50.383012808449848</v>
      </c>
      <c r="H210" s="2">
        <f t="shared" si="37"/>
        <v>51.894503192703347</v>
      </c>
      <c r="I210" s="2">
        <f t="shared" si="42"/>
        <v>4.1048921546406199</v>
      </c>
      <c r="J210" s="2">
        <f t="shared" si="43"/>
        <v>55.999395347343963</v>
      </c>
      <c r="L210" s="2">
        <f t="shared" si="44"/>
        <v>60.558615319322826</v>
      </c>
      <c r="M210" s="2">
        <f t="shared" si="38"/>
        <v>62.375373778902514</v>
      </c>
      <c r="N210" s="2"/>
      <c r="O210" s="2">
        <f t="shared" si="45"/>
        <v>62.375373778902514</v>
      </c>
      <c r="Q210" s="2">
        <f t="shared" si="46"/>
        <v>50.383012808449848</v>
      </c>
      <c r="R210" s="2">
        <f t="shared" si="39"/>
        <v>51.894503192703347</v>
      </c>
      <c r="S210" s="2"/>
      <c r="T210" s="2">
        <f t="shared" si="47"/>
        <v>51.894503192703347</v>
      </c>
      <c r="V210" s="11"/>
    </row>
    <row r="211" spans="1:22" ht="15" customHeight="1" x14ac:dyDescent="0.2">
      <c r="A211" s="112">
        <v>48914</v>
      </c>
      <c r="B211" s="5">
        <f>VLOOKUP($A211,'ESAI - Q3 - Low Case'!$A$56:$N$343,9)</f>
        <v>86.232176077850895</v>
      </c>
      <c r="C211" s="2">
        <f t="shared" si="36"/>
        <v>88.819141360186421</v>
      </c>
      <c r="D211" s="2">
        <f t="shared" si="40"/>
        <v>8.6221221126558234</v>
      </c>
      <c r="E211" s="2">
        <f t="shared" si="41"/>
        <v>97.441263472842252</v>
      </c>
      <c r="G211" s="2">
        <f>VLOOKUP($A211,'ESAI - Q3 - Low Case'!$A$56:$N$343,10)</f>
        <v>65.164390818065257</v>
      </c>
      <c r="H211" s="2">
        <f t="shared" si="37"/>
        <v>67.119322542607222</v>
      </c>
      <c r="I211" s="2">
        <f t="shared" si="42"/>
        <v>4.1048921546406199</v>
      </c>
      <c r="J211" s="2">
        <f t="shared" si="43"/>
        <v>71.224214697247845</v>
      </c>
      <c r="L211" s="2">
        <f t="shared" si="44"/>
        <v>86.232176077850895</v>
      </c>
      <c r="M211" s="2">
        <f t="shared" si="38"/>
        <v>88.819141360186421</v>
      </c>
      <c r="N211" s="2"/>
      <c r="O211" s="2">
        <f t="shared" si="45"/>
        <v>88.819141360186421</v>
      </c>
      <c r="Q211" s="2">
        <f t="shared" si="46"/>
        <v>65.164390818065257</v>
      </c>
      <c r="R211" s="2">
        <f t="shared" si="39"/>
        <v>67.119322542607222</v>
      </c>
      <c r="S211" s="2"/>
      <c r="T211" s="2">
        <f t="shared" si="47"/>
        <v>67.119322542607222</v>
      </c>
      <c r="V211" s="11"/>
    </row>
    <row r="212" spans="1:22" ht="15" customHeight="1" x14ac:dyDescent="0.2">
      <c r="A212" s="112">
        <v>48945</v>
      </c>
      <c r="B212" s="5">
        <f>VLOOKUP($A212,'ESAI - Q3 - Low Case'!$A$56:$N$343,9)</f>
        <v>120.67973566138461</v>
      </c>
      <c r="C212" s="2">
        <f t="shared" si="36"/>
        <v>124.30012773122615</v>
      </c>
      <c r="D212" s="2">
        <f t="shared" si="40"/>
        <v>8.7083433337823841</v>
      </c>
      <c r="E212" s="2">
        <f t="shared" si="41"/>
        <v>133.00847106500854</v>
      </c>
      <c r="G212" s="2">
        <f>VLOOKUP($A212,'ESAI - Q3 - Low Case'!$A$56:$N$343,10)</f>
        <v>81.241952351388647</v>
      </c>
      <c r="H212" s="2">
        <f t="shared" si="37"/>
        <v>83.679210921930306</v>
      </c>
      <c r="I212" s="2">
        <f t="shared" si="42"/>
        <v>4.1459410761870279</v>
      </c>
      <c r="J212" s="2">
        <f t="shared" si="43"/>
        <v>87.825151998117335</v>
      </c>
      <c r="L212" s="2">
        <f t="shared" si="44"/>
        <v>120.67973566138461</v>
      </c>
      <c r="M212" s="2">
        <f t="shared" si="38"/>
        <v>124.30012773122615</v>
      </c>
      <c r="N212" s="2"/>
      <c r="O212" s="2">
        <f t="shared" si="45"/>
        <v>124.30012773122615</v>
      </c>
      <c r="Q212" s="2">
        <f t="shared" si="46"/>
        <v>81.241952351388647</v>
      </c>
      <c r="R212" s="2">
        <f t="shared" si="39"/>
        <v>83.679210921930306</v>
      </c>
      <c r="S212" s="2"/>
      <c r="T212" s="2">
        <f t="shared" si="47"/>
        <v>83.679210921930306</v>
      </c>
      <c r="V212" s="11"/>
    </row>
    <row r="213" spans="1:22" ht="15" customHeight="1" x14ac:dyDescent="0.2">
      <c r="A213" s="112">
        <v>48976</v>
      </c>
      <c r="B213" s="5">
        <f>VLOOKUP($A213,'ESAI - Q3 - Low Case'!$A$56:$N$343,9)</f>
        <v>87.52457616274333</v>
      </c>
      <c r="C213" s="2">
        <f t="shared" si="36"/>
        <v>90.150313447625635</v>
      </c>
      <c r="D213" s="2">
        <f t="shared" si="40"/>
        <v>8.7083433337823841</v>
      </c>
      <c r="E213" s="2">
        <f t="shared" si="41"/>
        <v>98.858656781408015</v>
      </c>
      <c r="G213" s="2">
        <f>VLOOKUP($A213,'ESAI - Q3 - Low Case'!$A$56:$N$343,10)</f>
        <v>73.194232730582769</v>
      </c>
      <c r="H213" s="2">
        <f t="shared" si="37"/>
        <v>75.390059712500261</v>
      </c>
      <c r="I213" s="2">
        <f t="shared" si="42"/>
        <v>4.1459410761870279</v>
      </c>
      <c r="J213" s="2">
        <f t="shared" si="43"/>
        <v>79.536000788687289</v>
      </c>
      <c r="L213" s="2">
        <f t="shared" si="44"/>
        <v>87.52457616274333</v>
      </c>
      <c r="M213" s="2">
        <f t="shared" si="38"/>
        <v>90.150313447625635</v>
      </c>
      <c r="N213" s="2"/>
      <c r="O213" s="2">
        <f t="shared" si="45"/>
        <v>90.150313447625635</v>
      </c>
      <c r="Q213" s="2">
        <f t="shared" si="46"/>
        <v>73.194232730582769</v>
      </c>
      <c r="R213" s="2">
        <f t="shared" si="39"/>
        <v>75.390059712500261</v>
      </c>
      <c r="S213" s="2"/>
      <c r="T213" s="2">
        <f t="shared" si="47"/>
        <v>75.390059712500261</v>
      </c>
      <c r="V213" s="11"/>
    </row>
    <row r="214" spans="1:22" ht="15" customHeight="1" x14ac:dyDescent="0.2">
      <c r="A214" s="112">
        <v>49004</v>
      </c>
      <c r="B214" s="5">
        <f>VLOOKUP($A214,'ESAI - Q3 - Low Case'!$A$56:$N$343,9)</f>
        <v>61.973185708237637</v>
      </c>
      <c r="C214" s="2">
        <f t="shared" si="36"/>
        <v>63.832381279484764</v>
      </c>
      <c r="D214" s="2">
        <f t="shared" si="40"/>
        <v>8.7083433337823841</v>
      </c>
      <c r="E214" s="2">
        <f t="shared" si="41"/>
        <v>72.540724613267145</v>
      </c>
      <c r="G214" s="2">
        <f>VLOOKUP($A214,'ESAI - Q3 - Low Case'!$A$56:$N$343,10)</f>
        <v>52.490335086880954</v>
      </c>
      <c r="H214" s="2">
        <f t="shared" si="37"/>
        <v>54.065045139487381</v>
      </c>
      <c r="I214" s="2">
        <f t="shared" si="42"/>
        <v>4.1459410761870279</v>
      </c>
      <c r="J214" s="2">
        <f t="shared" si="43"/>
        <v>58.21098621567441</v>
      </c>
      <c r="L214" s="2">
        <f t="shared" si="44"/>
        <v>61.973185708237637</v>
      </c>
      <c r="M214" s="2">
        <f t="shared" si="38"/>
        <v>63.832381279484764</v>
      </c>
      <c r="N214" s="2"/>
      <c r="O214" s="2">
        <f t="shared" si="45"/>
        <v>63.832381279484764</v>
      </c>
      <c r="Q214" s="2">
        <f t="shared" si="46"/>
        <v>52.490335086880954</v>
      </c>
      <c r="R214" s="2">
        <f t="shared" si="39"/>
        <v>54.065045139487381</v>
      </c>
      <c r="S214" s="2"/>
      <c r="T214" s="2">
        <f t="shared" si="47"/>
        <v>54.065045139487381</v>
      </c>
      <c r="V214" s="11"/>
    </row>
    <row r="215" spans="1:22" ht="15" customHeight="1" x14ac:dyDescent="0.2">
      <c r="A215" s="112">
        <v>49035</v>
      </c>
      <c r="B215" s="5">
        <f>VLOOKUP($A215,'ESAI - Q3 - Low Case'!$A$56:$N$343,9)</f>
        <v>58.410497929833284</v>
      </c>
      <c r="C215" s="2">
        <f t="shared" si="36"/>
        <v>60.162812867728285</v>
      </c>
      <c r="D215" s="2">
        <f t="shared" si="40"/>
        <v>8.7083433337823841</v>
      </c>
      <c r="E215" s="2">
        <f t="shared" si="41"/>
        <v>68.871156201510672</v>
      </c>
      <c r="G215" s="2">
        <f>VLOOKUP($A215,'ESAI - Q3 - Low Case'!$A$56:$N$343,10)</f>
        <v>47.096785552526661</v>
      </c>
      <c r="H215" s="2">
        <f t="shared" si="37"/>
        <v>48.509689119102461</v>
      </c>
      <c r="I215" s="2">
        <f t="shared" si="42"/>
        <v>4.1459410761870279</v>
      </c>
      <c r="J215" s="2">
        <f t="shared" si="43"/>
        <v>52.65563019528949</v>
      </c>
      <c r="L215" s="2">
        <f t="shared" si="44"/>
        <v>58.410497929833284</v>
      </c>
      <c r="M215" s="2">
        <f t="shared" si="38"/>
        <v>60.162812867728285</v>
      </c>
      <c r="N215" s="2"/>
      <c r="O215" s="2">
        <f t="shared" si="45"/>
        <v>60.162812867728285</v>
      </c>
      <c r="Q215" s="2">
        <f t="shared" si="46"/>
        <v>47.096785552526661</v>
      </c>
      <c r="R215" s="2">
        <f t="shared" si="39"/>
        <v>48.509689119102461</v>
      </c>
      <c r="S215" s="2"/>
      <c r="T215" s="2">
        <f t="shared" si="47"/>
        <v>48.509689119102461</v>
      </c>
      <c r="V215" s="11"/>
    </row>
    <row r="216" spans="1:22" ht="15" customHeight="1" x14ac:dyDescent="0.2">
      <c r="A216" s="112">
        <v>49065</v>
      </c>
      <c r="B216" s="5">
        <f>VLOOKUP($A216,'ESAI - Q3 - Low Case'!$A$56:$N$343,9)</f>
        <v>65.60340863044425</v>
      </c>
      <c r="C216" s="2">
        <f t="shared" si="36"/>
        <v>67.571510889357583</v>
      </c>
      <c r="D216" s="2">
        <f t="shared" si="40"/>
        <v>8.7083433337823841</v>
      </c>
      <c r="E216" s="2">
        <f t="shared" si="41"/>
        <v>76.279854223139964</v>
      </c>
      <c r="G216" s="2">
        <f>VLOOKUP($A216,'ESAI - Q3 - Low Case'!$A$56:$N$343,10)</f>
        <v>49.2284869445648</v>
      </c>
      <c r="H216" s="2">
        <f t="shared" si="37"/>
        <v>50.705341552901743</v>
      </c>
      <c r="I216" s="2">
        <f t="shared" si="42"/>
        <v>4.1459410761870279</v>
      </c>
      <c r="J216" s="2">
        <f t="shared" si="43"/>
        <v>54.851282629088772</v>
      </c>
      <c r="L216" s="2">
        <f t="shared" si="44"/>
        <v>65.60340863044425</v>
      </c>
      <c r="M216" s="2">
        <f t="shared" si="38"/>
        <v>67.571510889357583</v>
      </c>
      <c r="N216" s="2"/>
      <c r="O216" s="2">
        <f t="shared" si="45"/>
        <v>67.571510889357583</v>
      </c>
      <c r="Q216" s="2">
        <f t="shared" si="46"/>
        <v>49.2284869445648</v>
      </c>
      <c r="R216" s="2">
        <f t="shared" si="39"/>
        <v>50.705341552901743</v>
      </c>
      <c r="S216" s="2"/>
      <c r="T216" s="2">
        <f t="shared" si="47"/>
        <v>50.705341552901743</v>
      </c>
      <c r="V216" s="11"/>
    </row>
    <row r="217" spans="1:22" ht="15" customHeight="1" x14ac:dyDescent="0.2">
      <c r="A217" s="112">
        <v>49096</v>
      </c>
      <c r="B217" s="5">
        <f>VLOOKUP($A217,'ESAI - Q3 - Low Case'!$A$56:$N$343,9)</f>
        <v>69.435661202282844</v>
      </c>
      <c r="C217" s="2">
        <f t="shared" si="36"/>
        <v>71.518731038351333</v>
      </c>
      <c r="D217" s="2">
        <f t="shared" si="40"/>
        <v>8.7083433337823841</v>
      </c>
      <c r="E217" s="2">
        <f t="shared" si="41"/>
        <v>80.227074372133714</v>
      </c>
      <c r="G217" s="2">
        <f>VLOOKUP($A217,'ESAI - Q3 - Low Case'!$A$56:$N$343,10)</f>
        <v>50.242362555359101</v>
      </c>
      <c r="H217" s="2">
        <f t="shared" si="37"/>
        <v>51.749633432019877</v>
      </c>
      <c r="I217" s="2">
        <f t="shared" si="42"/>
        <v>4.1459410761870279</v>
      </c>
      <c r="J217" s="2">
        <f t="shared" si="43"/>
        <v>55.895574508206906</v>
      </c>
      <c r="L217" s="2">
        <f t="shared" si="44"/>
        <v>69.435661202282844</v>
      </c>
      <c r="M217" s="2">
        <f t="shared" si="38"/>
        <v>71.518731038351333</v>
      </c>
      <c r="N217" s="2"/>
      <c r="O217" s="2">
        <f t="shared" si="45"/>
        <v>71.518731038351333</v>
      </c>
      <c r="Q217" s="2">
        <f t="shared" si="46"/>
        <v>50.242362555359101</v>
      </c>
      <c r="R217" s="2">
        <f t="shared" si="39"/>
        <v>51.749633432019877</v>
      </c>
      <c r="S217" s="2"/>
      <c r="T217" s="2">
        <f t="shared" si="47"/>
        <v>51.749633432019877</v>
      </c>
      <c r="V217" s="11"/>
    </row>
    <row r="218" spans="1:22" ht="15" customHeight="1" x14ac:dyDescent="0.2">
      <c r="A218" s="112">
        <v>49126</v>
      </c>
      <c r="B218" s="5">
        <f>VLOOKUP($A218,'ESAI - Q3 - Low Case'!$A$56:$N$343,9)</f>
        <v>84.555642413541122</v>
      </c>
      <c r="C218" s="2">
        <f t="shared" si="36"/>
        <v>87.092311685947351</v>
      </c>
      <c r="D218" s="2">
        <f t="shared" si="40"/>
        <v>8.7083433337823841</v>
      </c>
      <c r="E218" s="2">
        <f t="shared" si="41"/>
        <v>95.800655019729732</v>
      </c>
      <c r="G218" s="2">
        <f>VLOOKUP($A218,'ESAI - Q3 - Low Case'!$A$56:$N$343,10)</f>
        <v>52.437383455474382</v>
      </c>
      <c r="H218" s="2">
        <f t="shared" si="37"/>
        <v>54.010504959138615</v>
      </c>
      <c r="I218" s="2">
        <f t="shared" si="42"/>
        <v>4.1459410761870279</v>
      </c>
      <c r="J218" s="2">
        <f t="shared" si="43"/>
        <v>58.156446035325644</v>
      </c>
      <c r="L218" s="2">
        <f t="shared" si="44"/>
        <v>84.555642413541122</v>
      </c>
      <c r="M218" s="2">
        <f t="shared" si="38"/>
        <v>87.092311685947351</v>
      </c>
      <c r="N218" s="2"/>
      <c r="O218" s="2">
        <f t="shared" si="45"/>
        <v>87.092311685947351</v>
      </c>
      <c r="Q218" s="2">
        <f t="shared" si="46"/>
        <v>52.437383455474382</v>
      </c>
      <c r="R218" s="2">
        <f t="shared" si="39"/>
        <v>54.010504959138615</v>
      </c>
      <c r="S218" s="2"/>
      <c r="T218" s="2">
        <f t="shared" si="47"/>
        <v>54.010504959138615</v>
      </c>
      <c r="V218" s="11"/>
    </row>
    <row r="219" spans="1:22" ht="15" customHeight="1" x14ac:dyDescent="0.2">
      <c r="A219" s="112">
        <v>49157</v>
      </c>
      <c r="B219" s="5">
        <f>VLOOKUP($A219,'ESAI - Q3 - Low Case'!$A$56:$N$343,9)</f>
        <v>66.16706855010321</v>
      </c>
      <c r="C219" s="2">
        <f t="shared" si="36"/>
        <v>68.152080606606305</v>
      </c>
      <c r="D219" s="2">
        <f t="shared" si="40"/>
        <v>8.7083433337823841</v>
      </c>
      <c r="E219" s="2">
        <f t="shared" si="41"/>
        <v>76.860423940388685</v>
      </c>
      <c r="G219" s="2">
        <f>VLOOKUP($A219,'ESAI - Q3 - Low Case'!$A$56:$N$343,10)</f>
        <v>51.774689070561614</v>
      </c>
      <c r="H219" s="2">
        <f t="shared" si="37"/>
        <v>53.327929742678464</v>
      </c>
      <c r="I219" s="2">
        <f t="shared" si="42"/>
        <v>4.1459410761870279</v>
      </c>
      <c r="J219" s="2">
        <f t="shared" si="43"/>
        <v>57.473870818865493</v>
      </c>
      <c r="L219" s="2">
        <f t="shared" si="44"/>
        <v>66.16706855010321</v>
      </c>
      <c r="M219" s="2">
        <f t="shared" si="38"/>
        <v>68.152080606606305</v>
      </c>
      <c r="N219" s="2"/>
      <c r="O219" s="2">
        <f t="shared" si="45"/>
        <v>68.152080606606305</v>
      </c>
      <c r="Q219" s="2">
        <f t="shared" si="46"/>
        <v>51.774689070561614</v>
      </c>
      <c r="R219" s="2">
        <f t="shared" si="39"/>
        <v>53.327929742678464</v>
      </c>
      <c r="S219" s="2"/>
      <c r="T219" s="2">
        <f t="shared" si="47"/>
        <v>53.327929742678464</v>
      </c>
      <c r="V219" s="11"/>
    </row>
    <row r="220" spans="1:22" ht="15" customHeight="1" x14ac:dyDescent="0.2">
      <c r="A220" s="112">
        <v>49188</v>
      </c>
      <c r="B220" s="5">
        <f>VLOOKUP($A220,'ESAI - Q3 - Low Case'!$A$56:$N$343,9)</f>
        <v>56.630670223696498</v>
      </c>
      <c r="C220" s="2">
        <f t="shared" si="36"/>
        <v>58.329590330407392</v>
      </c>
      <c r="D220" s="2">
        <f t="shared" si="40"/>
        <v>8.7083433337823841</v>
      </c>
      <c r="E220" s="2">
        <f t="shared" si="41"/>
        <v>67.037933664189779</v>
      </c>
      <c r="G220" s="2">
        <f>VLOOKUP($A220,'ESAI - Q3 - Low Case'!$A$56:$N$343,10)</f>
        <v>49.21815457866451</v>
      </c>
      <c r="H220" s="2">
        <f t="shared" si="37"/>
        <v>50.694699216024446</v>
      </c>
      <c r="I220" s="2">
        <f t="shared" si="42"/>
        <v>4.1459410761870279</v>
      </c>
      <c r="J220" s="2">
        <f t="shared" si="43"/>
        <v>54.840640292211475</v>
      </c>
      <c r="L220" s="2">
        <f t="shared" si="44"/>
        <v>56.630670223696498</v>
      </c>
      <c r="M220" s="2">
        <f t="shared" si="38"/>
        <v>58.329590330407392</v>
      </c>
      <c r="N220" s="2"/>
      <c r="O220" s="2">
        <f t="shared" si="45"/>
        <v>58.329590330407392</v>
      </c>
      <c r="Q220" s="2">
        <f t="shared" si="46"/>
        <v>49.21815457866451</v>
      </c>
      <c r="R220" s="2">
        <f t="shared" si="39"/>
        <v>50.694699216024446</v>
      </c>
      <c r="S220" s="2"/>
      <c r="T220" s="2">
        <f t="shared" si="47"/>
        <v>50.694699216024446</v>
      </c>
      <c r="V220" s="11"/>
    </row>
    <row r="221" spans="1:22" ht="15" customHeight="1" x14ac:dyDescent="0.2">
      <c r="A221" s="112">
        <v>49218</v>
      </c>
      <c r="B221" s="5">
        <f>VLOOKUP($A221,'ESAI - Q3 - Low Case'!$A$56:$N$343,9)</f>
        <v>54.297091371041681</v>
      </c>
      <c r="C221" s="2">
        <f t="shared" si="36"/>
        <v>55.926004112172933</v>
      </c>
      <c r="D221" s="2">
        <f t="shared" si="40"/>
        <v>8.7083433337823841</v>
      </c>
      <c r="E221" s="2">
        <f t="shared" si="41"/>
        <v>64.634347445955314</v>
      </c>
      <c r="G221" s="2">
        <f>VLOOKUP($A221,'ESAI - Q3 - Low Case'!$A$56:$N$343,10)</f>
        <v>46.959324629139395</v>
      </c>
      <c r="H221" s="2">
        <f t="shared" si="37"/>
        <v>48.368104368013576</v>
      </c>
      <c r="I221" s="2">
        <f t="shared" si="42"/>
        <v>4.1459410761870279</v>
      </c>
      <c r="J221" s="2">
        <f t="shared" si="43"/>
        <v>52.514045444200605</v>
      </c>
      <c r="L221" s="2">
        <f t="shared" si="44"/>
        <v>54.297091371041681</v>
      </c>
      <c r="M221" s="2">
        <f t="shared" si="38"/>
        <v>55.926004112172933</v>
      </c>
      <c r="N221" s="2"/>
      <c r="O221" s="2">
        <f t="shared" si="45"/>
        <v>55.926004112172933</v>
      </c>
      <c r="Q221" s="2">
        <f t="shared" si="46"/>
        <v>46.959324629139395</v>
      </c>
      <c r="R221" s="2">
        <f t="shared" si="39"/>
        <v>48.368104368013576</v>
      </c>
      <c r="S221" s="2"/>
      <c r="T221" s="2">
        <f t="shared" si="47"/>
        <v>48.368104368013576</v>
      </c>
      <c r="V221" s="11"/>
    </row>
    <row r="222" spans="1:22" ht="15" customHeight="1" x14ac:dyDescent="0.2">
      <c r="A222" s="112">
        <v>49249</v>
      </c>
      <c r="B222" s="5">
        <f>VLOOKUP($A222,'ESAI - Q3 - Low Case'!$A$56:$N$343,9)</f>
        <v>61.769787625709284</v>
      </c>
      <c r="C222" s="2">
        <f t="shared" si="36"/>
        <v>63.622881254480568</v>
      </c>
      <c r="D222" s="2">
        <f t="shared" si="40"/>
        <v>8.7083433337823841</v>
      </c>
      <c r="E222" s="2">
        <f t="shared" si="41"/>
        <v>72.331224588262955</v>
      </c>
      <c r="G222" s="2">
        <f>VLOOKUP($A222,'ESAI - Q3 - Low Case'!$A$56:$N$343,10)</f>
        <v>51.390673064618845</v>
      </c>
      <c r="H222" s="2">
        <f t="shared" si="37"/>
        <v>52.932393256557411</v>
      </c>
      <c r="I222" s="2">
        <f t="shared" si="42"/>
        <v>4.1459410761870279</v>
      </c>
      <c r="J222" s="2">
        <f t="shared" si="43"/>
        <v>57.07833433274444</v>
      </c>
      <c r="L222" s="2">
        <f t="shared" si="44"/>
        <v>61.769787625709284</v>
      </c>
      <c r="M222" s="2">
        <f t="shared" si="38"/>
        <v>63.622881254480568</v>
      </c>
      <c r="N222" s="2"/>
      <c r="O222" s="2">
        <f t="shared" si="45"/>
        <v>63.622881254480568</v>
      </c>
      <c r="Q222" s="2">
        <f t="shared" si="46"/>
        <v>51.390673064618845</v>
      </c>
      <c r="R222" s="2">
        <f t="shared" si="39"/>
        <v>52.932393256557411</v>
      </c>
      <c r="S222" s="2"/>
      <c r="T222" s="2">
        <f t="shared" si="47"/>
        <v>52.932393256557411</v>
      </c>
      <c r="V222" s="11"/>
    </row>
    <row r="223" spans="1:22" ht="15" customHeight="1" x14ac:dyDescent="0.2">
      <c r="A223" s="112">
        <v>49279</v>
      </c>
      <c r="B223" s="5">
        <f>VLOOKUP($A223,'ESAI - Q3 - Low Case'!$A$56:$N$343,9)</f>
        <v>87.956819599407908</v>
      </c>
      <c r="C223" s="2">
        <f t="shared" si="36"/>
        <v>90.595524187390154</v>
      </c>
      <c r="D223" s="2">
        <f t="shared" si="40"/>
        <v>8.7083433337823841</v>
      </c>
      <c r="E223" s="2">
        <f t="shared" si="41"/>
        <v>99.303867521172535</v>
      </c>
      <c r="G223" s="2">
        <f>VLOOKUP($A223,'ESAI - Q3 - Low Case'!$A$56:$N$343,10)</f>
        <v>66.467678634426562</v>
      </c>
      <c r="H223" s="2">
        <f t="shared" si="37"/>
        <v>68.461708993459368</v>
      </c>
      <c r="I223" s="2">
        <f t="shared" si="42"/>
        <v>4.1459410761870279</v>
      </c>
      <c r="J223" s="2">
        <f t="shared" si="43"/>
        <v>72.607650069646397</v>
      </c>
      <c r="L223" s="2">
        <f t="shared" si="44"/>
        <v>87.956819599407908</v>
      </c>
      <c r="M223" s="2">
        <f t="shared" si="38"/>
        <v>90.595524187390154</v>
      </c>
      <c r="N223" s="2"/>
      <c r="O223" s="2">
        <f t="shared" si="45"/>
        <v>90.595524187390154</v>
      </c>
      <c r="Q223" s="2">
        <f t="shared" si="46"/>
        <v>66.467678634426562</v>
      </c>
      <c r="R223" s="2">
        <f t="shared" si="39"/>
        <v>68.461708993459368</v>
      </c>
      <c r="S223" s="2"/>
      <c r="T223" s="2">
        <f t="shared" si="47"/>
        <v>68.461708993459368</v>
      </c>
      <c r="V223" s="11"/>
    </row>
    <row r="224" spans="1:22" ht="15" customHeight="1" x14ac:dyDescent="0.2">
      <c r="A224" s="112">
        <v>49310</v>
      </c>
      <c r="B224" s="5">
        <f>VLOOKUP($A224,'ESAI - Q3 - Low Case'!$A$56:$N$343,9)</f>
        <v>123.09333037461231</v>
      </c>
      <c r="C224" s="2">
        <f t="shared" si="36"/>
        <v>126.78613028585067</v>
      </c>
      <c r="D224" s="2">
        <f t="shared" si="40"/>
        <v>8.7954267671202064</v>
      </c>
      <c r="E224" s="2">
        <f t="shared" si="41"/>
        <v>135.58155705297088</v>
      </c>
      <c r="G224" s="2">
        <f>VLOOKUP($A224,'ESAI - Q3 - Low Case'!$A$56:$N$343,10)</f>
        <v>82.866791398416424</v>
      </c>
      <c r="H224" s="2">
        <f t="shared" si="37"/>
        <v>85.352795140368926</v>
      </c>
      <c r="I224" s="2">
        <f t="shared" si="42"/>
        <v>4.1874004869488974</v>
      </c>
      <c r="J224" s="2">
        <f t="shared" si="43"/>
        <v>89.540195627317829</v>
      </c>
      <c r="L224" s="2">
        <f t="shared" si="44"/>
        <v>123.09333037461231</v>
      </c>
      <c r="M224" s="2">
        <f t="shared" si="38"/>
        <v>126.78613028585067</v>
      </c>
      <c r="N224" s="2"/>
      <c r="O224" s="2">
        <f t="shared" si="45"/>
        <v>126.78613028585067</v>
      </c>
      <c r="Q224" s="2">
        <f t="shared" si="46"/>
        <v>82.866791398416424</v>
      </c>
      <c r="R224" s="2">
        <f t="shared" si="39"/>
        <v>85.352795140368926</v>
      </c>
      <c r="S224" s="2"/>
      <c r="T224" s="2">
        <f t="shared" si="47"/>
        <v>85.352795140368926</v>
      </c>
      <c r="V224" s="11"/>
    </row>
    <row r="225" spans="1:22" ht="15" customHeight="1" x14ac:dyDescent="0.2">
      <c r="A225" s="112">
        <v>49341</v>
      </c>
      <c r="B225" s="5">
        <f>VLOOKUP($A225,'ESAI - Q3 - Low Case'!$A$56:$N$343,9)</f>
        <v>89.275067685998195</v>
      </c>
      <c r="C225" s="2">
        <f t="shared" si="36"/>
        <v>91.95331971657815</v>
      </c>
      <c r="D225" s="2">
        <f t="shared" si="40"/>
        <v>8.7954267671202064</v>
      </c>
      <c r="E225" s="2">
        <f t="shared" si="41"/>
        <v>100.74874648369835</v>
      </c>
      <c r="G225" s="2">
        <f>VLOOKUP($A225,'ESAI - Q3 - Low Case'!$A$56:$N$343,10)</f>
        <v>74.65811738519443</v>
      </c>
      <c r="H225" s="2">
        <f t="shared" si="37"/>
        <v>76.897860906750267</v>
      </c>
      <c r="I225" s="2">
        <f t="shared" si="42"/>
        <v>4.1874004869488974</v>
      </c>
      <c r="J225" s="2">
        <f t="shared" si="43"/>
        <v>81.08526139369917</v>
      </c>
      <c r="L225" s="2">
        <f t="shared" si="44"/>
        <v>89.275067685998195</v>
      </c>
      <c r="M225" s="2">
        <f t="shared" si="38"/>
        <v>91.95331971657815</v>
      </c>
      <c r="N225" s="2"/>
      <c r="O225" s="2">
        <f t="shared" si="45"/>
        <v>91.95331971657815</v>
      </c>
      <c r="Q225" s="2">
        <f t="shared" si="46"/>
        <v>74.65811738519443</v>
      </c>
      <c r="R225" s="2">
        <f t="shared" si="39"/>
        <v>76.897860906750267</v>
      </c>
      <c r="S225" s="2"/>
      <c r="T225" s="2">
        <f t="shared" si="47"/>
        <v>76.897860906750267</v>
      </c>
      <c r="V225" s="11"/>
    </row>
    <row r="226" spans="1:22" ht="15" customHeight="1" x14ac:dyDescent="0.2">
      <c r="A226" s="112">
        <v>49369</v>
      </c>
      <c r="B226" s="5">
        <f>VLOOKUP($A226,'ESAI - Q3 - Low Case'!$A$56:$N$343,9)</f>
        <v>63.212649422402393</v>
      </c>
      <c r="C226" s="2">
        <f t="shared" si="36"/>
        <v>65.109028905074467</v>
      </c>
      <c r="D226" s="2">
        <f t="shared" si="40"/>
        <v>8.7954267671202064</v>
      </c>
      <c r="E226" s="2">
        <f t="shared" si="41"/>
        <v>73.904455672194672</v>
      </c>
      <c r="G226" s="2">
        <f>VLOOKUP($A226,'ESAI - Q3 - Low Case'!$A$56:$N$343,10)</f>
        <v>53.540141788618577</v>
      </c>
      <c r="H226" s="2">
        <f t="shared" si="37"/>
        <v>55.146346042277138</v>
      </c>
      <c r="I226" s="2">
        <f t="shared" si="42"/>
        <v>4.1874004869488974</v>
      </c>
      <c r="J226" s="2">
        <f t="shared" si="43"/>
        <v>59.333746529226033</v>
      </c>
      <c r="L226" s="2">
        <f t="shared" si="44"/>
        <v>63.212649422402393</v>
      </c>
      <c r="M226" s="2">
        <f t="shared" si="38"/>
        <v>65.109028905074467</v>
      </c>
      <c r="N226" s="2"/>
      <c r="O226" s="2">
        <f t="shared" si="45"/>
        <v>65.109028905074467</v>
      </c>
      <c r="Q226" s="2">
        <f t="shared" si="46"/>
        <v>53.540141788618577</v>
      </c>
      <c r="R226" s="2">
        <f t="shared" si="39"/>
        <v>55.146346042277138</v>
      </c>
      <c r="S226" s="2"/>
      <c r="T226" s="2">
        <f t="shared" si="47"/>
        <v>55.146346042277138</v>
      </c>
      <c r="V226" s="11"/>
    </row>
    <row r="227" spans="1:22" ht="15" customHeight="1" x14ac:dyDescent="0.2">
      <c r="A227" s="112">
        <v>49400</v>
      </c>
      <c r="B227" s="5">
        <f>VLOOKUP($A227,'ESAI - Q3 - Low Case'!$A$56:$N$343,9)</f>
        <v>59.578707888429953</v>
      </c>
      <c r="C227" s="2">
        <f t="shared" si="36"/>
        <v>61.366069125082852</v>
      </c>
      <c r="D227" s="2">
        <f t="shared" si="40"/>
        <v>8.7954267671202064</v>
      </c>
      <c r="E227" s="2">
        <f t="shared" si="41"/>
        <v>70.161495892203064</v>
      </c>
      <c r="G227" s="2">
        <f>VLOOKUP($A227,'ESAI - Q3 - Low Case'!$A$56:$N$343,10)</f>
        <v>48.038721263577195</v>
      </c>
      <c r="H227" s="2">
        <f t="shared" si="37"/>
        <v>49.479882901484508</v>
      </c>
      <c r="I227" s="2">
        <f t="shared" si="42"/>
        <v>4.1874004869488974</v>
      </c>
      <c r="J227" s="2">
        <f t="shared" si="43"/>
        <v>53.667283388433404</v>
      </c>
      <c r="L227" s="2">
        <f t="shared" si="44"/>
        <v>59.578707888429953</v>
      </c>
      <c r="M227" s="2">
        <f t="shared" si="38"/>
        <v>61.366069125082852</v>
      </c>
      <c r="N227" s="2"/>
      <c r="O227" s="2">
        <f t="shared" si="45"/>
        <v>61.366069125082852</v>
      </c>
      <c r="Q227" s="2">
        <f t="shared" si="46"/>
        <v>48.038721263577195</v>
      </c>
      <c r="R227" s="2">
        <f t="shared" si="39"/>
        <v>49.479882901484508</v>
      </c>
      <c r="S227" s="2"/>
      <c r="T227" s="2">
        <f t="shared" si="47"/>
        <v>49.479882901484508</v>
      </c>
      <c r="V227" s="11"/>
    </row>
    <row r="228" spans="1:22" ht="15" customHeight="1" x14ac:dyDescent="0.2">
      <c r="A228" s="112">
        <v>49430</v>
      </c>
      <c r="B228" s="5">
        <f>VLOOKUP($A228,'ESAI - Q3 - Low Case'!$A$56:$N$343,9)</f>
        <v>66.915476803053139</v>
      </c>
      <c r="C228" s="2">
        <f t="shared" si="36"/>
        <v>68.922941107144737</v>
      </c>
      <c r="D228" s="2">
        <f t="shared" si="40"/>
        <v>8.7954267671202064</v>
      </c>
      <c r="E228" s="2">
        <f t="shared" si="41"/>
        <v>77.718367874264942</v>
      </c>
      <c r="G228" s="2">
        <f>VLOOKUP($A228,'ESAI - Q3 - Low Case'!$A$56:$N$343,10)</f>
        <v>50.213056683456095</v>
      </c>
      <c r="H228" s="2">
        <f t="shared" si="37"/>
        <v>51.719448383959779</v>
      </c>
      <c r="I228" s="2">
        <f t="shared" si="42"/>
        <v>4.1874004869488974</v>
      </c>
      <c r="J228" s="2">
        <f t="shared" si="43"/>
        <v>55.906848870908675</v>
      </c>
      <c r="L228" s="2">
        <f t="shared" si="44"/>
        <v>66.915476803053139</v>
      </c>
      <c r="M228" s="2">
        <f t="shared" si="38"/>
        <v>68.922941107144737</v>
      </c>
      <c r="N228" s="2"/>
      <c r="O228" s="2">
        <f t="shared" si="45"/>
        <v>68.922941107144737</v>
      </c>
      <c r="Q228" s="2">
        <f t="shared" si="46"/>
        <v>50.213056683456095</v>
      </c>
      <c r="R228" s="2">
        <f t="shared" si="39"/>
        <v>51.719448383959779</v>
      </c>
      <c r="S228" s="2"/>
      <c r="T228" s="2">
        <f t="shared" si="47"/>
        <v>51.719448383959779</v>
      </c>
      <c r="V228" s="11"/>
    </row>
    <row r="229" spans="1:22" ht="15" customHeight="1" x14ac:dyDescent="0.2">
      <c r="A229" s="112">
        <v>49461</v>
      </c>
      <c r="B229" s="5">
        <f>VLOOKUP($A229,'ESAI - Q3 - Low Case'!$A$56:$N$343,9)</f>
        <v>70.824374426328504</v>
      </c>
      <c r="C229" s="2">
        <f t="shared" si="36"/>
        <v>72.949105659118359</v>
      </c>
      <c r="D229" s="2">
        <f t="shared" si="40"/>
        <v>8.7954267671202064</v>
      </c>
      <c r="E229" s="2">
        <f t="shared" si="41"/>
        <v>81.744532426238564</v>
      </c>
      <c r="G229" s="2">
        <f>VLOOKUP($A229,'ESAI - Q3 - Low Case'!$A$56:$N$343,10)</f>
        <v>51.247209806466287</v>
      </c>
      <c r="H229" s="2">
        <f t="shared" si="37"/>
        <v>52.784626100660276</v>
      </c>
      <c r="I229" s="2">
        <f t="shared" si="42"/>
        <v>4.1874004869488974</v>
      </c>
      <c r="J229" s="2">
        <f t="shared" si="43"/>
        <v>56.972026587609172</v>
      </c>
      <c r="L229" s="2">
        <f t="shared" si="44"/>
        <v>70.824374426328504</v>
      </c>
      <c r="M229" s="2">
        <f t="shared" si="38"/>
        <v>72.949105659118359</v>
      </c>
      <c r="N229" s="2"/>
      <c r="O229" s="2">
        <f t="shared" si="45"/>
        <v>72.949105659118359</v>
      </c>
      <c r="Q229" s="2">
        <f t="shared" si="46"/>
        <v>51.247209806466287</v>
      </c>
      <c r="R229" s="2">
        <f t="shared" si="39"/>
        <v>52.784626100660276</v>
      </c>
      <c r="S229" s="2"/>
      <c r="T229" s="2">
        <f t="shared" si="47"/>
        <v>52.784626100660276</v>
      </c>
      <c r="V229" s="11"/>
    </row>
    <row r="230" spans="1:22" ht="15" customHeight="1" x14ac:dyDescent="0.2">
      <c r="A230" s="112">
        <v>49491</v>
      </c>
      <c r="B230" s="5">
        <f>VLOOKUP($A230,'ESAI - Q3 - Low Case'!$A$56:$N$343,9)</f>
        <v>86.246755261811941</v>
      </c>
      <c r="C230" s="2">
        <f t="shared" si="36"/>
        <v>88.834157919666296</v>
      </c>
      <c r="D230" s="2">
        <f t="shared" si="40"/>
        <v>8.7954267671202064</v>
      </c>
      <c r="E230" s="2">
        <f t="shared" si="41"/>
        <v>97.629584686786501</v>
      </c>
      <c r="G230" s="2">
        <f>VLOOKUP($A230,'ESAI - Q3 - Low Case'!$A$56:$N$343,10)</f>
        <v>53.486131124583871</v>
      </c>
      <c r="H230" s="2">
        <f t="shared" si="37"/>
        <v>55.090715058321386</v>
      </c>
      <c r="I230" s="2">
        <f t="shared" si="42"/>
        <v>4.1874004869488974</v>
      </c>
      <c r="J230" s="2">
        <f t="shared" si="43"/>
        <v>59.278115545270282</v>
      </c>
      <c r="L230" s="2">
        <f t="shared" si="44"/>
        <v>86.246755261811941</v>
      </c>
      <c r="M230" s="2">
        <f t="shared" si="38"/>
        <v>88.834157919666296</v>
      </c>
      <c r="N230" s="2"/>
      <c r="O230" s="2">
        <f t="shared" si="45"/>
        <v>88.834157919666296</v>
      </c>
      <c r="Q230" s="2">
        <f t="shared" si="46"/>
        <v>53.486131124583871</v>
      </c>
      <c r="R230" s="2">
        <f t="shared" si="39"/>
        <v>55.090715058321386</v>
      </c>
      <c r="S230" s="2"/>
      <c r="T230" s="2">
        <f t="shared" si="47"/>
        <v>55.090715058321386</v>
      </c>
      <c r="V230" s="11"/>
    </row>
    <row r="231" spans="1:22" ht="15" customHeight="1" x14ac:dyDescent="0.2">
      <c r="A231" s="112">
        <v>49522</v>
      </c>
      <c r="B231" s="5">
        <f>VLOOKUP($A231,'ESAI - Q3 - Low Case'!$A$56:$N$343,9)</f>
        <v>67.490409921105268</v>
      </c>
      <c r="C231" s="2">
        <f t="shared" si="36"/>
        <v>69.515122218738426</v>
      </c>
      <c r="D231" s="2">
        <f t="shared" si="40"/>
        <v>8.7954267671202064</v>
      </c>
      <c r="E231" s="2">
        <f t="shared" si="41"/>
        <v>78.310548985858631</v>
      </c>
      <c r="G231" s="2">
        <f>VLOOKUP($A231,'ESAI - Q3 - Low Case'!$A$56:$N$343,10)</f>
        <v>52.810182851972847</v>
      </c>
      <c r="H231" s="2">
        <f t="shared" si="37"/>
        <v>54.394488337532032</v>
      </c>
      <c r="I231" s="2">
        <f t="shared" si="42"/>
        <v>4.1874004869488974</v>
      </c>
      <c r="J231" s="2">
        <f t="shared" si="43"/>
        <v>58.581888824480927</v>
      </c>
      <c r="L231" s="2">
        <f t="shared" si="44"/>
        <v>67.490409921105268</v>
      </c>
      <c r="M231" s="2">
        <f t="shared" si="38"/>
        <v>69.515122218738426</v>
      </c>
      <c r="N231" s="2"/>
      <c r="O231" s="2">
        <f t="shared" si="45"/>
        <v>69.515122218738426</v>
      </c>
      <c r="Q231" s="2">
        <f t="shared" si="46"/>
        <v>52.810182851972847</v>
      </c>
      <c r="R231" s="2">
        <f t="shared" si="39"/>
        <v>54.394488337532032</v>
      </c>
      <c r="S231" s="2"/>
      <c r="T231" s="2">
        <f t="shared" si="47"/>
        <v>54.394488337532032</v>
      </c>
      <c r="V231" s="11"/>
    </row>
    <row r="232" spans="1:22" ht="15" customHeight="1" x14ac:dyDescent="0.2">
      <c r="A232" s="112">
        <v>49553</v>
      </c>
      <c r="B232" s="5">
        <f>VLOOKUP($A232,'ESAI - Q3 - Low Case'!$A$56:$N$343,9)</f>
        <v>57.763283628170427</v>
      </c>
      <c r="C232" s="2">
        <f t="shared" si="36"/>
        <v>59.496182137015545</v>
      </c>
      <c r="D232" s="2">
        <f t="shared" si="40"/>
        <v>8.7954267671202064</v>
      </c>
      <c r="E232" s="2">
        <f t="shared" si="41"/>
        <v>68.291608904135757</v>
      </c>
      <c r="G232" s="2">
        <f>VLOOKUP($A232,'ESAI - Q3 - Low Case'!$A$56:$N$343,10)</f>
        <v>50.202517670237803</v>
      </c>
      <c r="H232" s="2">
        <f t="shared" si="37"/>
        <v>51.708593200344936</v>
      </c>
      <c r="I232" s="2">
        <f t="shared" si="42"/>
        <v>4.1874004869488974</v>
      </c>
      <c r="J232" s="2">
        <f t="shared" si="43"/>
        <v>55.895993687293831</v>
      </c>
      <c r="L232" s="2">
        <f t="shared" si="44"/>
        <v>57.763283628170427</v>
      </c>
      <c r="M232" s="2">
        <f t="shared" si="38"/>
        <v>59.496182137015545</v>
      </c>
      <c r="N232" s="2"/>
      <c r="O232" s="2">
        <f t="shared" si="45"/>
        <v>59.496182137015545</v>
      </c>
      <c r="Q232" s="2">
        <f t="shared" si="46"/>
        <v>50.202517670237803</v>
      </c>
      <c r="R232" s="2">
        <f t="shared" si="39"/>
        <v>51.708593200344936</v>
      </c>
      <c r="S232" s="2"/>
      <c r="T232" s="2">
        <f t="shared" si="47"/>
        <v>51.708593200344936</v>
      </c>
      <c r="V232" s="11"/>
    </row>
    <row r="233" spans="1:22" ht="15" customHeight="1" x14ac:dyDescent="0.2">
      <c r="A233" s="112">
        <v>49583</v>
      </c>
      <c r="B233" s="5">
        <f>VLOOKUP($A233,'ESAI - Q3 - Low Case'!$A$56:$N$343,9)</f>
        <v>55.383033198462513</v>
      </c>
      <c r="C233" s="2">
        <f t="shared" si="36"/>
        <v>57.04452419441639</v>
      </c>
      <c r="D233" s="2">
        <f t="shared" si="40"/>
        <v>8.7954267671202064</v>
      </c>
      <c r="E233" s="2">
        <f t="shared" si="41"/>
        <v>65.839950961536601</v>
      </c>
      <c r="G233" s="2">
        <f>VLOOKUP($A233,'ESAI - Q3 - Low Case'!$A$56:$N$343,10)</f>
        <v>47.898511121722187</v>
      </c>
      <c r="H233" s="2">
        <f t="shared" si="37"/>
        <v>49.335466455373854</v>
      </c>
      <c r="I233" s="2">
        <f t="shared" si="42"/>
        <v>4.1874004869488974</v>
      </c>
      <c r="J233" s="2">
        <f t="shared" si="43"/>
        <v>53.52286694232275</v>
      </c>
      <c r="L233" s="2">
        <f t="shared" si="44"/>
        <v>55.383033198462513</v>
      </c>
      <c r="M233" s="2">
        <f t="shared" si="38"/>
        <v>57.04452419441639</v>
      </c>
      <c r="N233" s="2"/>
      <c r="O233" s="2">
        <f t="shared" si="45"/>
        <v>57.04452419441639</v>
      </c>
      <c r="Q233" s="2">
        <f t="shared" si="46"/>
        <v>47.898511121722187</v>
      </c>
      <c r="R233" s="2">
        <f t="shared" si="39"/>
        <v>49.335466455373854</v>
      </c>
      <c r="S233" s="2"/>
      <c r="T233" s="2">
        <f t="shared" si="47"/>
        <v>49.335466455373854</v>
      </c>
      <c r="V233" s="11"/>
    </row>
    <row r="234" spans="1:22" ht="15" customHeight="1" x14ac:dyDescent="0.2">
      <c r="A234" s="112">
        <v>49614</v>
      </c>
      <c r="B234" s="5">
        <f>VLOOKUP($A234,'ESAI - Q3 - Low Case'!$A$56:$N$343,9)</f>
        <v>63.005183378223471</v>
      </c>
      <c r="C234" s="2">
        <f t="shared" si="36"/>
        <v>64.895338879570176</v>
      </c>
      <c r="D234" s="2">
        <f t="shared" si="40"/>
        <v>8.7954267671202064</v>
      </c>
      <c r="E234" s="2">
        <f t="shared" si="41"/>
        <v>73.69076564669038</v>
      </c>
      <c r="G234" s="2">
        <f>VLOOKUP($A234,'ESAI - Q3 - Low Case'!$A$56:$N$343,10)</f>
        <v>52.41848652591122</v>
      </c>
      <c r="H234" s="2">
        <f t="shared" si="37"/>
        <v>53.991041121688561</v>
      </c>
      <c r="I234" s="2">
        <f t="shared" si="42"/>
        <v>4.1874004869488974</v>
      </c>
      <c r="J234" s="2">
        <f t="shared" si="43"/>
        <v>58.178441608637456</v>
      </c>
      <c r="L234" s="2">
        <f t="shared" si="44"/>
        <v>63.005183378223471</v>
      </c>
      <c r="M234" s="2">
        <f t="shared" si="38"/>
        <v>64.895338879570176</v>
      </c>
      <c r="N234" s="2"/>
      <c r="O234" s="2">
        <f t="shared" si="45"/>
        <v>64.895338879570176</v>
      </c>
      <c r="Q234" s="2">
        <f t="shared" si="46"/>
        <v>52.41848652591122</v>
      </c>
      <c r="R234" s="2">
        <f t="shared" si="39"/>
        <v>53.991041121688561</v>
      </c>
      <c r="S234" s="2"/>
      <c r="T234" s="2">
        <f t="shared" si="47"/>
        <v>53.991041121688561</v>
      </c>
      <c r="V234" s="11"/>
    </row>
    <row r="235" spans="1:22" ht="15" customHeight="1" x14ac:dyDescent="0.2">
      <c r="A235" s="112">
        <v>49644</v>
      </c>
      <c r="B235" s="5">
        <f>VLOOKUP($A235,'ESAI - Q3 - Low Case'!$A$56:$N$343,9)</f>
        <v>89.715955991396072</v>
      </c>
      <c r="C235" s="2">
        <f t="shared" si="36"/>
        <v>92.407434671137963</v>
      </c>
      <c r="D235" s="2">
        <f t="shared" si="40"/>
        <v>8.7954267671202064</v>
      </c>
      <c r="E235" s="2">
        <f t="shared" si="41"/>
        <v>101.20286143825817</v>
      </c>
      <c r="G235" s="2">
        <f>VLOOKUP($A235,'ESAI - Q3 - Low Case'!$A$56:$N$343,10)</f>
        <v>67.797032207115095</v>
      </c>
      <c r="H235" s="2">
        <f t="shared" si="37"/>
        <v>69.830943173328549</v>
      </c>
      <c r="I235" s="2">
        <f t="shared" si="42"/>
        <v>4.1874004869488974</v>
      </c>
      <c r="J235" s="2">
        <f t="shared" si="43"/>
        <v>74.018343660277452</v>
      </c>
      <c r="L235" s="2">
        <f t="shared" si="44"/>
        <v>89.715955991396072</v>
      </c>
      <c r="M235" s="2">
        <f t="shared" si="38"/>
        <v>92.407434671137963</v>
      </c>
      <c r="N235" s="2"/>
      <c r="O235" s="2">
        <f t="shared" si="45"/>
        <v>92.407434671137963</v>
      </c>
      <c r="Q235" s="2">
        <f t="shared" si="46"/>
        <v>67.797032207115095</v>
      </c>
      <c r="R235" s="2">
        <f t="shared" si="39"/>
        <v>69.830943173328549</v>
      </c>
      <c r="S235" s="2"/>
      <c r="T235" s="2">
        <f t="shared" si="47"/>
        <v>69.830943173328549</v>
      </c>
      <c r="V235" s="11"/>
    </row>
    <row r="236" spans="1:22" ht="15" customHeight="1" x14ac:dyDescent="0.2">
      <c r="A236" s="112">
        <v>49675</v>
      </c>
      <c r="B236" s="5">
        <f>VLOOKUP($A236,'ESAI - Q3 - Low Case'!$A$56:$N$343,9)</f>
        <v>125.55519698210456</v>
      </c>
      <c r="C236" s="2">
        <f t="shared" si="36"/>
        <v>129.32185289156772</v>
      </c>
      <c r="D236" s="2">
        <f t="shared" si="40"/>
        <v>8.8833810347914106</v>
      </c>
      <c r="E236" s="2">
        <f t="shared" si="41"/>
        <v>138.20523392635911</v>
      </c>
      <c r="G236" s="2">
        <f>VLOOKUP($A236,'ESAI - Q3 - Low Case'!$A$56:$N$343,10)</f>
        <v>84.524127226384749</v>
      </c>
      <c r="H236" s="2">
        <f t="shared" si="37"/>
        <v>87.059851043176295</v>
      </c>
      <c r="I236" s="2">
        <f t="shared" si="42"/>
        <v>4.2292744918183871</v>
      </c>
      <c r="J236" s="2">
        <f t="shared" si="43"/>
        <v>91.289125534994682</v>
      </c>
      <c r="L236" s="2">
        <f t="shared" si="44"/>
        <v>125.55519698210456</v>
      </c>
      <c r="M236" s="2">
        <f t="shared" si="38"/>
        <v>129.32185289156772</v>
      </c>
      <c r="N236" s="2"/>
      <c r="O236" s="2">
        <f t="shared" si="45"/>
        <v>129.32185289156772</v>
      </c>
      <c r="Q236" s="2">
        <f t="shared" si="46"/>
        <v>84.524127226384749</v>
      </c>
      <c r="R236" s="2">
        <f t="shared" si="39"/>
        <v>87.059851043176295</v>
      </c>
      <c r="S236" s="2"/>
      <c r="T236" s="2">
        <f t="shared" si="47"/>
        <v>87.059851043176295</v>
      </c>
      <c r="V236" s="11"/>
    </row>
    <row r="237" spans="1:22" ht="15" customHeight="1" x14ac:dyDescent="0.2">
      <c r="A237" s="112">
        <v>49706</v>
      </c>
      <c r="B237" s="5">
        <f>VLOOKUP($A237,'ESAI - Q3 - Low Case'!$A$56:$N$343,9)</f>
        <v>91.06056903971816</v>
      </c>
      <c r="C237" s="2">
        <f t="shared" si="36"/>
        <v>93.792386110909703</v>
      </c>
      <c r="D237" s="2">
        <f t="shared" si="40"/>
        <v>8.8833810347914106</v>
      </c>
      <c r="E237" s="2">
        <f t="shared" si="41"/>
        <v>102.67576714570112</v>
      </c>
      <c r="G237" s="2">
        <f>VLOOKUP($A237,'ESAI - Q3 - Low Case'!$A$56:$N$343,10)</f>
        <v>76.151279732898317</v>
      </c>
      <c r="H237" s="2">
        <f t="shared" si="37"/>
        <v>78.435818124885273</v>
      </c>
      <c r="I237" s="2">
        <f t="shared" si="42"/>
        <v>4.2292744918183871</v>
      </c>
      <c r="J237" s="2">
        <f t="shared" si="43"/>
        <v>82.66509261670366</v>
      </c>
      <c r="L237" s="2">
        <f t="shared" si="44"/>
        <v>91.06056903971816</v>
      </c>
      <c r="M237" s="2">
        <f t="shared" si="38"/>
        <v>93.792386110909703</v>
      </c>
      <c r="N237" s="2"/>
      <c r="O237" s="2">
        <f t="shared" si="45"/>
        <v>93.792386110909703</v>
      </c>
      <c r="Q237" s="2">
        <f t="shared" si="46"/>
        <v>76.151279732898317</v>
      </c>
      <c r="R237" s="2">
        <f t="shared" si="39"/>
        <v>78.435818124885273</v>
      </c>
      <c r="S237" s="2"/>
      <c r="T237" s="2">
        <f t="shared" si="47"/>
        <v>78.435818124885273</v>
      </c>
      <c r="V237" s="11"/>
    </row>
    <row r="238" spans="1:22" ht="15" customHeight="1" x14ac:dyDescent="0.2">
      <c r="A238" s="112">
        <v>49735</v>
      </c>
      <c r="B238" s="5">
        <f>VLOOKUP($A238,'ESAI - Q3 - Low Case'!$A$56:$N$343,9)</f>
        <v>64.476902410850442</v>
      </c>
      <c r="C238" s="2">
        <f t="shared" si="36"/>
        <v>66.411209483175952</v>
      </c>
      <c r="D238" s="2">
        <f t="shared" si="40"/>
        <v>8.8833810347914106</v>
      </c>
      <c r="E238" s="2">
        <f t="shared" si="41"/>
        <v>75.294590517967364</v>
      </c>
      <c r="G238" s="2">
        <f>VLOOKUP($A238,'ESAI - Q3 - Low Case'!$A$56:$N$343,10)</f>
        <v>54.610944624390946</v>
      </c>
      <c r="H238" s="2">
        <f t="shared" si="37"/>
        <v>56.249272963122678</v>
      </c>
      <c r="I238" s="2">
        <f t="shared" si="42"/>
        <v>4.2292744918183871</v>
      </c>
      <c r="J238" s="2">
        <f t="shared" si="43"/>
        <v>60.478547454941065</v>
      </c>
      <c r="L238" s="2">
        <f t="shared" si="44"/>
        <v>64.476902410850442</v>
      </c>
      <c r="M238" s="2">
        <f t="shared" si="38"/>
        <v>66.411209483175952</v>
      </c>
      <c r="N238" s="2"/>
      <c r="O238" s="2">
        <f t="shared" si="45"/>
        <v>66.411209483175952</v>
      </c>
      <c r="Q238" s="2">
        <f t="shared" si="46"/>
        <v>54.610944624390946</v>
      </c>
      <c r="R238" s="2">
        <f t="shared" si="39"/>
        <v>56.249272963122678</v>
      </c>
      <c r="S238" s="2"/>
      <c r="T238" s="2">
        <f t="shared" si="47"/>
        <v>56.249272963122678</v>
      </c>
      <c r="V238" s="11"/>
    </row>
    <row r="239" spans="1:22" ht="15" customHeight="1" x14ac:dyDescent="0.2">
      <c r="A239" s="112">
        <v>49766</v>
      </c>
      <c r="B239" s="5">
        <f>VLOOKUP($A239,'ESAI - Q3 - Low Case'!$A$56:$N$343,9)</f>
        <v>60.770282046198552</v>
      </c>
      <c r="C239" s="2">
        <f t="shared" si="36"/>
        <v>62.593390507584509</v>
      </c>
      <c r="D239" s="2">
        <f t="shared" si="40"/>
        <v>8.8833810347914106</v>
      </c>
      <c r="E239" s="2">
        <f t="shared" si="41"/>
        <v>71.476771542375914</v>
      </c>
      <c r="G239" s="2">
        <f>VLOOKUP($A239,'ESAI - Q3 - Low Case'!$A$56:$N$343,10)</f>
        <v>48.999495688848739</v>
      </c>
      <c r="H239" s="2">
        <f t="shared" si="37"/>
        <v>50.469480559514203</v>
      </c>
      <c r="I239" s="2">
        <f t="shared" si="42"/>
        <v>4.2292744918183871</v>
      </c>
      <c r="J239" s="2">
        <f t="shared" si="43"/>
        <v>54.69875505133259</v>
      </c>
      <c r="L239" s="2">
        <f t="shared" si="44"/>
        <v>60.770282046198552</v>
      </c>
      <c r="M239" s="2">
        <f t="shared" si="38"/>
        <v>62.593390507584509</v>
      </c>
      <c r="N239" s="2"/>
      <c r="O239" s="2">
        <f t="shared" si="45"/>
        <v>62.593390507584509</v>
      </c>
      <c r="Q239" s="2">
        <f t="shared" si="46"/>
        <v>48.999495688848739</v>
      </c>
      <c r="R239" s="2">
        <f t="shared" si="39"/>
        <v>50.469480559514203</v>
      </c>
      <c r="S239" s="2"/>
      <c r="T239" s="2">
        <f t="shared" si="47"/>
        <v>50.469480559514203</v>
      </c>
      <c r="V239" s="11"/>
    </row>
    <row r="240" spans="1:22" ht="15" customHeight="1" x14ac:dyDescent="0.2">
      <c r="A240" s="112">
        <v>49796</v>
      </c>
      <c r="B240" s="5">
        <f>VLOOKUP($A240,'ESAI - Q3 - Low Case'!$A$56:$N$343,9)</f>
        <v>68.2537863391142</v>
      </c>
      <c r="C240" s="2">
        <f t="shared" si="36"/>
        <v>70.301399929287626</v>
      </c>
      <c r="D240" s="2">
        <f t="shared" si="40"/>
        <v>8.8833810347914106</v>
      </c>
      <c r="E240" s="2">
        <f t="shared" si="41"/>
        <v>79.184780964079039</v>
      </c>
      <c r="G240" s="2">
        <f>VLOOKUP($A240,'ESAI - Q3 - Low Case'!$A$56:$N$343,10)</f>
        <v>51.21731781712522</v>
      </c>
      <c r="H240" s="2">
        <f t="shared" si="37"/>
        <v>52.753837351638978</v>
      </c>
      <c r="I240" s="2">
        <f t="shared" si="42"/>
        <v>4.2292744918183871</v>
      </c>
      <c r="J240" s="2">
        <f t="shared" si="43"/>
        <v>56.983111843457365</v>
      </c>
      <c r="L240" s="2">
        <f t="shared" si="44"/>
        <v>68.2537863391142</v>
      </c>
      <c r="M240" s="2">
        <f t="shared" si="38"/>
        <v>70.301399929287626</v>
      </c>
      <c r="N240" s="2"/>
      <c r="O240" s="2">
        <f t="shared" si="45"/>
        <v>70.301399929287626</v>
      </c>
      <c r="Q240" s="2">
        <f t="shared" si="46"/>
        <v>51.21731781712522</v>
      </c>
      <c r="R240" s="2">
        <f t="shared" si="39"/>
        <v>52.753837351638978</v>
      </c>
      <c r="S240" s="2"/>
      <c r="T240" s="2">
        <f t="shared" si="47"/>
        <v>52.753837351638978</v>
      </c>
      <c r="V240" s="11"/>
    </row>
    <row r="241" spans="1:22" ht="15" customHeight="1" x14ac:dyDescent="0.2">
      <c r="A241" s="112">
        <v>49827</v>
      </c>
      <c r="B241" s="5">
        <f>VLOOKUP($A241,'ESAI - Q3 - Low Case'!$A$56:$N$343,9)</f>
        <v>72.240861914855074</v>
      </c>
      <c r="C241" s="2">
        <f t="shared" si="36"/>
        <v>74.408087772300732</v>
      </c>
      <c r="D241" s="2">
        <f t="shared" si="40"/>
        <v>8.8833810347914106</v>
      </c>
      <c r="E241" s="2">
        <f t="shared" si="41"/>
        <v>83.291468807092144</v>
      </c>
      <c r="G241" s="2">
        <f>VLOOKUP($A241,'ESAI - Q3 - Low Case'!$A$56:$N$343,10)</f>
        <v>52.272154002595613</v>
      </c>
      <c r="H241" s="2">
        <f t="shared" si="37"/>
        <v>53.840318622673486</v>
      </c>
      <c r="I241" s="2">
        <f t="shared" si="42"/>
        <v>4.2292744918183871</v>
      </c>
      <c r="J241" s="2">
        <f t="shared" si="43"/>
        <v>58.069593114491873</v>
      </c>
      <c r="L241" s="2">
        <f t="shared" si="44"/>
        <v>72.240861914855074</v>
      </c>
      <c r="M241" s="2">
        <f t="shared" si="38"/>
        <v>74.408087772300732</v>
      </c>
      <c r="N241" s="2"/>
      <c r="O241" s="2">
        <f t="shared" si="45"/>
        <v>74.408087772300732</v>
      </c>
      <c r="Q241" s="2">
        <f t="shared" si="46"/>
        <v>52.272154002595613</v>
      </c>
      <c r="R241" s="2">
        <f t="shared" si="39"/>
        <v>53.840318622673486</v>
      </c>
      <c r="S241" s="2"/>
      <c r="T241" s="2">
        <f t="shared" si="47"/>
        <v>53.840318622673486</v>
      </c>
      <c r="V241" s="11"/>
    </row>
    <row r="242" spans="1:22" ht="15" customHeight="1" x14ac:dyDescent="0.2">
      <c r="A242" s="112">
        <v>49857</v>
      </c>
      <c r="B242" s="5">
        <f>VLOOKUP($A242,'ESAI - Q3 - Low Case'!$A$56:$N$343,9)</f>
        <v>87.971690367048183</v>
      </c>
      <c r="C242" s="2">
        <f t="shared" si="36"/>
        <v>90.610841078059636</v>
      </c>
      <c r="D242" s="2">
        <f t="shared" si="40"/>
        <v>8.8833810347914106</v>
      </c>
      <c r="E242" s="2">
        <f t="shared" si="41"/>
        <v>99.494222112851048</v>
      </c>
      <c r="G242" s="2">
        <f>VLOOKUP($A242,'ESAI - Q3 - Low Case'!$A$56:$N$343,10)</f>
        <v>54.555853747075552</v>
      </c>
      <c r="H242" s="2">
        <f t="shared" si="37"/>
        <v>56.192529359487821</v>
      </c>
      <c r="I242" s="2">
        <f t="shared" si="42"/>
        <v>4.2292744918183871</v>
      </c>
      <c r="J242" s="2">
        <f t="shared" si="43"/>
        <v>60.421803851306208</v>
      </c>
      <c r="L242" s="2">
        <f t="shared" si="44"/>
        <v>87.971690367048183</v>
      </c>
      <c r="M242" s="2">
        <f t="shared" si="38"/>
        <v>90.610841078059636</v>
      </c>
      <c r="N242" s="2"/>
      <c r="O242" s="2">
        <f t="shared" si="45"/>
        <v>90.610841078059636</v>
      </c>
      <c r="Q242" s="2">
        <f t="shared" si="46"/>
        <v>54.555853747075552</v>
      </c>
      <c r="R242" s="2">
        <f t="shared" si="39"/>
        <v>56.192529359487821</v>
      </c>
      <c r="S242" s="2"/>
      <c r="T242" s="2">
        <f t="shared" si="47"/>
        <v>56.192529359487821</v>
      </c>
      <c r="V242" s="11"/>
    </row>
    <row r="243" spans="1:22" ht="15" customHeight="1" x14ac:dyDescent="0.2">
      <c r="A243" s="112">
        <v>49888</v>
      </c>
      <c r="B243" s="5">
        <f>VLOOKUP($A243,'ESAI - Q3 - Low Case'!$A$56:$N$343,9)</f>
        <v>68.840218119527378</v>
      </c>
      <c r="C243" s="2">
        <f t="shared" si="36"/>
        <v>70.905424663113195</v>
      </c>
      <c r="D243" s="2">
        <f t="shared" si="40"/>
        <v>8.8833810347914106</v>
      </c>
      <c r="E243" s="2">
        <f t="shared" si="41"/>
        <v>79.788805697904607</v>
      </c>
      <c r="G243" s="2">
        <f>VLOOKUP($A243,'ESAI - Q3 - Low Case'!$A$56:$N$343,10)</f>
        <v>53.866386509012308</v>
      </c>
      <c r="H243" s="2">
        <f t="shared" si="37"/>
        <v>55.482378104282681</v>
      </c>
      <c r="I243" s="2">
        <f t="shared" si="42"/>
        <v>4.2292744918183871</v>
      </c>
      <c r="J243" s="2">
        <f t="shared" si="43"/>
        <v>59.711652596101068</v>
      </c>
      <c r="L243" s="2">
        <f t="shared" si="44"/>
        <v>68.840218119527378</v>
      </c>
      <c r="M243" s="2">
        <f t="shared" si="38"/>
        <v>70.905424663113195</v>
      </c>
      <c r="N243" s="2"/>
      <c r="O243" s="2">
        <f t="shared" si="45"/>
        <v>70.905424663113195</v>
      </c>
      <c r="Q243" s="2">
        <f t="shared" si="46"/>
        <v>53.866386509012308</v>
      </c>
      <c r="R243" s="2">
        <f t="shared" si="39"/>
        <v>55.482378104282681</v>
      </c>
      <c r="S243" s="2"/>
      <c r="T243" s="2">
        <f t="shared" si="47"/>
        <v>55.482378104282681</v>
      </c>
      <c r="V243" s="11"/>
    </row>
    <row r="244" spans="1:22" ht="15" customHeight="1" x14ac:dyDescent="0.2">
      <c r="A244" s="112">
        <v>49919</v>
      </c>
      <c r="B244" s="5">
        <f>VLOOKUP($A244,'ESAI - Q3 - Low Case'!$A$56:$N$343,9)</f>
        <v>58.918549300733837</v>
      </c>
      <c r="C244" s="2">
        <f t="shared" si="36"/>
        <v>60.686105779755856</v>
      </c>
      <c r="D244" s="2">
        <f t="shared" si="40"/>
        <v>8.8833810347914106</v>
      </c>
      <c r="E244" s="2">
        <f t="shared" si="41"/>
        <v>69.569486814547261</v>
      </c>
      <c r="G244" s="2">
        <f>VLOOKUP($A244,'ESAI - Q3 - Low Case'!$A$56:$N$343,10)</f>
        <v>51.206568023642561</v>
      </c>
      <c r="H244" s="2">
        <f t="shared" si="37"/>
        <v>52.742765064351836</v>
      </c>
      <c r="I244" s="2">
        <f t="shared" si="42"/>
        <v>4.2292744918183871</v>
      </c>
      <c r="J244" s="2">
        <f t="shared" si="43"/>
        <v>56.972039556170223</v>
      </c>
      <c r="L244" s="2">
        <f t="shared" si="44"/>
        <v>58.918549300733837</v>
      </c>
      <c r="M244" s="2">
        <f t="shared" si="38"/>
        <v>60.686105779755856</v>
      </c>
      <c r="N244" s="2"/>
      <c r="O244" s="2">
        <f t="shared" si="45"/>
        <v>60.686105779755856</v>
      </c>
      <c r="Q244" s="2">
        <f t="shared" si="46"/>
        <v>51.206568023642561</v>
      </c>
      <c r="R244" s="2">
        <f t="shared" si="39"/>
        <v>52.742765064351836</v>
      </c>
      <c r="S244" s="2"/>
      <c r="T244" s="2">
        <f t="shared" si="47"/>
        <v>52.742765064351836</v>
      </c>
      <c r="V244" s="11"/>
    </row>
    <row r="245" spans="1:22" ht="15" customHeight="1" x14ac:dyDescent="0.2">
      <c r="A245" s="112">
        <v>49949</v>
      </c>
      <c r="B245" s="5">
        <f>VLOOKUP($A245,'ESAI - Q3 - Low Case'!$A$56:$N$343,9)</f>
        <v>56.490693862431762</v>
      </c>
      <c r="C245" s="2">
        <f t="shared" si="36"/>
        <v>58.185414678304717</v>
      </c>
      <c r="D245" s="2">
        <f t="shared" si="40"/>
        <v>8.8833810347914106</v>
      </c>
      <c r="E245" s="2">
        <f t="shared" si="41"/>
        <v>67.068795713096122</v>
      </c>
      <c r="G245" s="2">
        <f>VLOOKUP($A245,'ESAI - Q3 - Low Case'!$A$56:$N$343,10)</f>
        <v>48.856481344156634</v>
      </c>
      <c r="H245" s="2">
        <f t="shared" si="37"/>
        <v>50.322175784481338</v>
      </c>
      <c r="I245" s="2">
        <f t="shared" si="42"/>
        <v>4.2292744918183871</v>
      </c>
      <c r="J245" s="2">
        <f t="shared" si="43"/>
        <v>54.551450276299725</v>
      </c>
      <c r="L245" s="2">
        <f t="shared" si="44"/>
        <v>56.490693862431762</v>
      </c>
      <c r="M245" s="2">
        <f t="shared" si="38"/>
        <v>58.185414678304717</v>
      </c>
      <c r="N245" s="2"/>
      <c r="O245" s="2">
        <f t="shared" si="45"/>
        <v>58.185414678304717</v>
      </c>
      <c r="Q245" s="2">
        <f t="shared" si="46"/>
        <v>48.856481344156634</v>
      </c>
      <c r="R245" s="2">
        <f t="shared" si="39"/>
        <v>50.322175784481338</v>
      </c>
      <c r="S245" s="2"/>
      <c r="T245" s="2">
        <f t="shared" si="47"/>
        <v>50.322175784481338</v>
      </c>
      <c r="V245" s="11"/>
    </row>
    <row r="246" spans="1:22" ht="15" customHeight="1" x14ac:dyDescent="0.2">
      <c r="A246" s="112">
        <v>49980</v>
      </c>
      <c r="B246" s="5">
        <f>VLOOKUP($A246,'ESAI - Q3 - Low Case'!$A$56:$N$343,9)</f>
        <v>64.265287045787943</v>
      </c>
      <c r="C246" s="2">
        <f t="shared" si="36"/>
        <v>66.193245657161583</v>
      </c>
      <c r="D246" s="2">
        <f t="shared" si="40"/>
        <v>8.8833810347914106</v>
      </c>
      <c r="E246" s="2">
        <f t="shared" si="41"/>
        <v>75.076626691952995</v>
      </c>
      <c r="G246" s="2">
        <f>VLOOKUP($A246,'ESAI - Q3 - Low Case'!$A$56:$N$343,10)</f>
        <v>53.466856256429445</v>
      </c>
      <c r="H246" s="2">
        <f t="shared" si="37"/>
        <v>55.070861944122328</v>
      </c>
      <c r="I246" s="2">
        <f t="shared" si="42"/>
        <v>4.2292744918183871</v>
      </c>
      <c r="J246" s="2">
        <f t="shared" si="43"/>
        <v>59.300136435940715</v>
      </c>
      <c r="L246" s="2">
        <f t="shared" si="44"/>
        <v>64.265287045787943</v>
      </c>
      <c r="M246" s="2">
        <f t="shared" si="38"/>
        <v>66.193245657161583</v>
      </c>
      <c r="N246" s="2"/>
      <c r="O246" s="2">
        <f t="shared" si="45"/>
        <v>66.193245657161583</v>
      </c>
      <c r="Q246" s="2">
        <f t="shared" si="46"/>
        <v>53.466856256429445</v>
      </c>
      <c r="R246" s="2">
        <f t="shared" si="39"/>
        <v>55.070861944122328</v>
      </c>
      <c r="S246" s="2"/>
      <c r="T246" s="2">
        <f t="shared" si="47"/>
        <v>55.070861944122328</v>
      </c>
      <c r="V246" s="11"/>
    </row>
    <row r="247" spans="1:22" ht="15" customHeight="1" x14ac:dyDescent="0.2">
      <c r="A247" s="113">
        <v>50010</v>
      </c>
      <c r="B247" s="110">
        <f>VLOOKUP($A247,'ESAI - Q3 - Low Case'!$A$56:$N$343,9)</f>
        <v>91.51027511122399</v>
      </c>
      <c r="C247" s="9">
        <f t="shared" si="36"/>
        <v>94.255583364560707</v>
      </c>
      <c r="D247" s="9">
        <f t="shared" si="40"/>
        <v>8.8833810347914106</v>
      </c>
      <c r="E247" s="9">
        <f t="shared" si="41"/>
        <v>103.13896439935212</v>
      </c>
      <c r="F247" s="111"/>
      <c r="G247" s="9">
        <f>VLOOKUP($A247,'ESAI - Q3 - Low Case'!$A$56:$N$343,10)</f>
        <v>69.152972851257402</v>
      </c>
      <c r="H247" s="9">
        <f t="shared" si="37"/>
        <v>71.227562036795121</v>
      </c>
      <c r="I247" s="9">
        <f t="shared" si="42"/>
        <v>4.2292744918183871</v>
      </c>
      <c r="J247" s="9">
        <f t="shared" si="43"/>
        <v>75.456836528613508</v>
      </c>
      <c r="K247" s="111"/>
      <c r="L247" s="9">
        <f t="shared" si="44"/>
        <v>91.51027511122399</v>
      </c>
      <c r="M247" s="9">
        <f t="shared" si="38"/>
        <v>94.255583364560707</v>
      </c>
      <c r="N247" s="9"/>
      <c r="O247" s="9">
        <f t="shared" si="45"/>
        <v>94.255583364560707</v>
      </c>
      <c r="P247" s="111"/>
      <c r="Q247" s="9">
        <f t="shared" si="46"/>
        <v>69.152972851257402</v>
      </c>
      <c r="R247" s="9">
        <f t="shared" si="39"/>
        <v>71.227562036795121</v>
      </c>
      <c r="S247" s="9"/>
      <c r="T247" s="9">
        <f t="shared" si="47"/>
        <v>71.227562036795121</v>
      </c>
      <c r="V247" s="11"/>
    </row>
    <row r="248" spans="1:22" ht="15" customHeight="1" x14ac:dyDescent="0.2">
      <c r="A248" s="112">
        <v>50041</v>
      </c>
      <c r="B248" s="5">
        <f>VLOOKUP($A248,'ESAI - Q3 - Low Case'!$A$56:$N$343,9)</f>
        <v>128.06630092174666</v>
      </c>
      <c r="C248" s="2">
        <f t="shared" si="36"/>
        <v>131.90828994939906</v>
      </c>
      <c r="D248" s="2">
        <f t="shared" si="40"/>
        <v>8.9722148451393249</v>
      </c>
      <c r="E248" s="2">
        <f t="shared" si="41"/>
        <v>140.88050479453838</v>
      </c>
      <c r="G248" s="2">
        <f>VLOOKUP($A248,'ESAI - Q3 - Low Case'!$A$56:$N$343,10)</f>
        <v>86.214609770912446</v>
      </c>
      <c r="H248" s="2">
        <f t="shared" si="37"/>
        <v>88.801048064039819</v>
      </c>
      <c r="I248" s="2">
        <f t="shared" si="42"/>
        <v>4.2715672367365718</v>
      </c>
      <c r="J248" s="2">
        <f t="shared" si="43"/>
        <v>93.072615300776391</v>
      </c>
      <c r="L248" s="2">
        <f t="shared" si="44"/>
        <v>128.06630092174666</v>
      </c>
      <c r="M248" s="2">
        <f t="shared" si="38"/>
        <v>131.90828994939906</v>
      </c>
      <c r="N248" s="2"/>
      <c r="O248" s="2">
        <f t="shared" si="45"/>
        <v>131.90828994939906</v>
      </c>
      <c r="Q248" s="2">
        <f t="shared" si="46"/>
        <v>86.214609770912446</v>
      </c>
      <c r="R248" s="2">
        <f t="shared" si="39"/>
        <v>88.801048064039819</v>
      </c>
      <c r="S248" s="2"/>
      <c r="T248" s="2">
        <f t="shared" si="47"/>
        <v>88.801048064039819</v>
      </c>
      <c r="V248" s="11"/>
    </row>
    <row r="249" spans="1:22" ht="15" customHeight="1" x14ac:dyDescent="0.2">
      <c r="A249" s="112">
        <v>50072</v>
      </c>
      <c r="B249" s="5">
        <f>VLOOKUP($A249,'ESAI - Q3 - Low Case'!$A$56:$N$343,9)</f>
        <v>92.881780420512527</v>
      </c>
      <c r="C249" s="2">
        <f t="shared" si="36"/>
        <v>95.6682338331279</v>
      </c>
      <c r="D249" s="2">
        <f t="shared" si="40"/>
        <v>8.9722148451393249</v>
      </c>
      <c r="E249" s="2">
        <f t="shared" si="41"/>
        <v>104.64044867826722</v>
      </c>
      <c r="G249" s="2">
        <f>VLOOKUP($A249,'ESAI - Q3 - Low Case'!$A$56:$N$343,10)</f>
        <v>77.674305327556283</v>
      </c>
      <c r="H249" s="2">
        <f t="shared" si="37"/>
        <v>80.004534487382969</v>
      </c>
      <c r="I249" s="2">
        <f t="shared" si="42"/>
        <v>4.2715672367365718</v>
      </c>
      <c r="J249" s="2">
        <f t="shared" si="43"/>
        <v>84.276101724119542</v>
      </c>
      <c r="L249" s="2">
        <f t="shared" si="44"/>
        <v>92.881780420512527</v>
      </c>
      <c r="M249" s="2">
        <f t="shared" si="38"/>
        <v>95.6682338331279</v>
      </c>
      <c r="N249" s="2"/>
      <c r="O249" s="2">
        <f t="shared" si="45"/>
        <v>95.6682338331279</v>
      </c>
      <c r="Q249" s="2">
        <f t="shared" si="46"/>
        <v>77.674305327556283</v>
      </c>
      <c r="R249" s="2">
        <f t="shared" si="39"/>
        <v>80.004534487382969</v>
      </c>
      <c r="S249" s="2"/>
      <c r="T249" s="2">
        <f t="shared" si="47"/>
        <v>80.004534487382969</v>
      </c>
      <c r="V249" s="11"/>
    </row>
    <row r="250" spans="1:22" ht="15" customHeight="1" x14ac:dyDescent="0.2">
      <c r="A250" s="112">
        <v>50100</v>
      </c>
      <c r="B250" s="5">
        <f>VLOOKUP($A250,'ESAI - Q3 - Low Case'!$A$56:$N$343,9)</f>
        <v>65.766440459067454</v>
      </c>
      <c r="C250" s="2">
        <f t="shared" si="36"/>
        <v>67.739433672839482</v>
      </c>
      <c r="D250" s="2">
        <f t="shared" si="40"/>
        <v>8.9722148451393249</v>
      </c>
      <c r="E250" s="2">
        <f t="shared" si="41"/>
        <v>76.711648517978801</v>
      </c>
      <c r="G250" s="2">
        <f>VLOOKUP($A250,'ESAI - Q3 - Low Case'!$A$56:$N$343,10)</f>
        <v>55.703163516878767</v>
      </c>
      <c r="H250" s="2">
        <f t="shared" si="37"/>
        <v>57.374258422385132</v>
      </c>
      <c r="I250" s="2">
        <f t="shared" si="42"/>
        <v>4.2715672367365718</v>
      </c>
      <c r="J250" s="2">
        <f t="shared" si="43"/>
        <v>61.645825659121705</v>
      </c>
      <c r="L250" s="2">
        <f t="shared" si="44"/>
        <v>65.766440459067454</v>
      </c>
      <c r="M250" s="2">
        <f t="shared" si="38"/>
        <v>67.739433672839482</v>
      </c>
      <c r="N250" s="2"/>
      <c r="O250" s="2">
        <f t="shared" si="45"/>
        <v>67.739433672839482</v>
      </c>
      <c r="Q250" s="2">
        <f t="shared" si="46"/>
        <v>55.703163516878767</v>
      </c>
      <c r="R250" s="2">
        <f t="shared" si="39"/>
        <v>57.374258422385132</v>
      </c>
      <c r="S250" s="2"/>
      <c r="T250" s="2">
        <f t="shared" si="47"/>
        <v>57.374258422385132</v>
      </c>
      <c r="V250" s="11"/>
    </row>
    <row r="251" spans="1:22" ht="15" customHeight="1" x14ac:dyDescent="0.2">
      <c r="A251" s="112">
        <v>50131</v>
      </c>
      <c r="B251" s="5">
        <f>VLOOKUP($A251,'ESAI - Q3 - Low Case'!$A$56:$N$343,9)</f>
        <v>61.985687687122521</v>
      </c>
      <c r="C251" s="2">
        <f t="shared" si="36"/>
        <v>63.845258317736196</v>
      </c>
      <c r="D251" s="2">
        <f t="shared" si="40"/>
        <v>8.9722148451393249</v>
      </c>
      <c r="E251" s="2">
        <f t="shared" si="41"/>
        <v>72.817473162875515</v>
      </c>
      <c r="G251" s="2">
        <f>VLOOKUP($A251,'ESAI - Q3 - Low Case'!$A$56:$N$343,10)</f>
        <v>49.979485602625715</v>
      </c>
      <c r="H251" s="2">
        <f t="shared" si="37"/>
        <v>51.478870170704489</v>
      </c>
      <c r="I251" s="2">
        <f t="shared" si="42"/>
        <v>4.2715672367365718</v>
      </c>
      <c r="J251" s="2">
        <f t="shared" si="43"/>
        <v>55.750437407441062</v>
      </c>
      <c r="L251" s="2">
        <f t="shared" si="44"/>
        <v>61.985687687122521</v>
      </c>
      <c r="M251" s="2">
        <f t="shared" si="38"/>
        <v>63.845258317736196</v>
      </c>
      <c r="N251" s="2"/>
      <c r="O251" s="2">
        <f t="shared" si="45"/>
        <v>63.845258317736196</v>
      </c>
      <c r="Q251" s="2">
        <f t="shared" si="46"/>
        <v>49.979485602625715</v>
      </c>
      <c r="R251" s="2">
        <f t="shared" si="39"/>
        <v>51.478870170704489</v>
      </c>
      <c r="S251" s="2"/>
      <c r="T251" s="2">
        <f t="shared" si="47"/>
        <v>51.478870170704489</v>
      </c>
      <c r="V251" s="11"/>
    </row>
    <row r="252" spans="1:22" ht="15" customHeight="1" x14ac:dyDescent="0.2">
      <c r="A252" s="112">
        <v>50161</v>
      </c>
      <c r="B252" s="5">
        <f>VLOOKUP($A252,'ESAI - Q3 - Low Case'!$A$56:$N$343,9)</f>
        <v>69.618862065896479</v>
      </c>
      <c r="C252" s="2">
        <f t="shared" si="36"/>
        <v>71.707427927873383</v>
      </c>
      <c r="D252" s="2">
        <f t="shared" si="40"/>
        <v>8.9722148451393249</v>
      </c>
      <c r="E252" s="2">
        <f t="shared" si="41"/>
        <v>80.679642773012702</v>
      </c>
      <c r="G252" s="2">
        <f>VLOOKUP($A252,'ESAI - Q3 - Low Case'!$A$56:$N$343,10)</f>
        <v>52.241664173467726</v>
      </c>
      <c r="H252" s="2">
        <f t="shared" si="37"/>
        <v>53.808914098671757</v>
      </c>
      <c r="I252" s="2">
        <f t="shared" si="42"/>
        <v>4.2715672367365718</v>
      </c>
      <c r="J252" s="2">
        <f t="shared" si="43"/>
        <v>58.080481335408329</v>
      </c>
      <c r="L252" s="2">
        <f t="shared" si="44"/>
        <v>69.618862065896479</v>
      </c>
      <c r="M252" s="2">
        <f t="shared" si="38"/>
        <v>71.707427927873383</v>
      </c>
      <c r="N252" s="2"/>
      <c r="O252" s="2">
        <f t="shared" si="45"/>
        <v>71.707427927873383</v>
      </c>
      <c r="Q252" s="2">
        <f t="shared" si="46"/>
        <v>52.241664173467726</v>
      </c>
      <c r="R252" s="2">
        <f t="shared" si="39"/>
        <v>53.808914098671757</v>
      </c>
      <c r="S252" s="2"/>
      <c r="T252" s="2">
        <f t="shared" si="47"/>
        <v>53.808914098671757</v>
      </c>
      <c r="V252" s="11"/>
    </row>
    <row r="253" spans="1:22" ht="15" customHeight="1" x14ac:dyDescent="0.2">
      <c r="A253" s="112">
        <v>50192</v>
      </c>
      <c r="B253" s="5">
        <f>VLOOKUP($A253,'ESAI - Q3 - Low Case'!$A$56:$N$343,9)</f>
        <v>73.685679153152179</v>
      </c>
      <c r="C253" s="2">
        <f t="shared" si="36"/>
        <v>75.896249527746747</v>
      </c>
      <c r="D253" s="2">
        <f t="shared" si="40"/>
        <v>8.9722148451393249</v>
      </c>
      <c r="E253" s="2">
        <f t="shared" si="41"/>
        <v>84.868464372886066</v>
      </c>
      <c r="G253" s="2">
        <f>VLOOKUP($A253,'ESAI - Q3 - Low Case'!$A$56:$N$343,10)</f>
        <v>53.317597082647524</v>
      </c>
      <c r="H253" s="2">
        <f t="shared" si="37"/>
        <v>54.917124995126947</v>
      </c>
      <c r="I253" s="2">
        <f t="shared" si="42"/>
        <v>4.2715672367365718</v>
      </c>
      <c r="J253" s="2">
        <f t="shared" si="43"/>
        <v>59.18869223186352</v>
      </c>
      <c r="L253" s="2">
        <f t="shared" si="44"/>
        <v>73.685679153152179</v>
      </c>
      <c r="M253" s="2">
        <f t="shared" si="38"/>
        <v>75.896249527746747</v>
      </c>
      <c r="N253" s="2"/>
      <c r="O253" s="2">
        <f t="shared" si="45"/>
        <v>75.896249527746747</v>
      </c>
      <c r="Q253" s="2">
        <f t="shared" si="46"/>
        <v>53.317597082647524</v>
      </c>
      <c r="R253" s="2">
        <f t="shared" si="39"/>
        <v>54.917124995126947</v>
      </c>
      <c r="S253" s="2"/>
      <c r="T253" s="2">
        <f t="shared" si="47"/>
        <v>54.917124995126947</v>
      </c>
      <c r="V253" s="11"/>
    </row>
    <row r="254" spans="1:22" ht="15" customHeight="1" x14ac:dyDescent="0.2">
      <c r="A254" s="112">
        <v>50222</v>
      </c>
      <c r="B254" s="5">
        <f>VLOOKUP($A254,'ESAI - Q3 - Low Case'!$A$56:$N$343,9)</f>
        <v>89.731124174389151</v>
      </c>
      <c r="C254" s="2">
        <f t="shared" si="36"/>
        <v>92.423057899620829</v>
      </c>
      <c r="D254" s="2">
        <f t="shared" si="40"/>
        <v>8.9722148451393249</v>
      </c>
      <c r="E254" s="2">
        <f t="shared" si="41"/>
        <v>101.39527274476015</v>
      </c>
      <c r="G254" s="2">
        <f>VLOOKUP($A254,'ESAI - Q3 - Low Case'!$A$56:$N$343,10)</f>
        <v>55.646970822017067</v>
      </c>
      <c r="H254" s="2">
        <f t="shared" si="37"/>
        <v>57.316379946677579</v>
      </c>
      <c r="I254" s="2">
        <f t="shared" si="42"/>
        <v>4.2715672367365718</v>
      </c>
      <c r="J254" s="2">
        <f t="shared" si="43"/>
        <v>61.587947183414151</v>
      </c>
      <c r="L254" s="2">
        <f t="shared" si="44"/>
        <v>89.731124174389151</v>
      </c>
      <c r="M254" s="2">
        <f t="shared" si="38"/>
        <v>92.423057899620829</v>
      </c>
      <c r="N254" s="2"/>
      <c r="O254" s="2">
        <f t="shared" si="45"/>
        <v>92.423057899620829</v>
      </c>
      <c r="Q254" s="2">
        <f t="shared" si="46"/>
        <v>55.646970822017067</v>
      </c>
      <c r="R254" s="2">
        <f t="shared" si="39"/>
        <v>57.316379946677579</v>
      </c>
      <c r="S254" s="2"/>
      <c r="T254" s="2">
        <f t="shared" si="47"/>
        <v>57.316379946677579</v>
      </c>
      <c r="V254" s="11"/>
    </row>
    <row r="255" spans="1:22" ht="15" customHeight="1" x14ac:dyDescent="0.2">
      <c r="A255" s="112">
        <v>50253</v>
      </c>
      <c r="B255" s="5">
        <f>VLOOKUP($A255,'ESAI - Q3 - Low Case'!$A$56:$N$343,9)</f>
        <v>70.217022481917923</v>
      </c>
      <c r="C255" s="2">
        <f t="shared" si="36"/>
        <v>72.323533156375461</v>
      </c>
      <c r="D255" s="2">
        <f t="shared" si="40"/>
        <v>8.9722148451393249</v>
      </c>
      <c r="E255" s="2">
        <f t="shared" si="41"/>
        <v>81.295748001514781</v>
      </c>
      <c r="G255" s="2">
        <f>VLOOKUP($A255,'ESAI - Q3 - Low Case'!$A$56:$N$343,10)</f>
        <v>54.943714239192552</v>
      </c>
      <c r="H255" s="2">
        <f t="shared" si="37"/>
        <v>56.592025666368329</v>
      </c>
      <c r="I255" s="2">
        <f t="shared" si="42"/>
        <v>4.2715672367365718</v>
      </c>
      <c r="J255" s="2">
        <f t="shared" si="43"/>
        <v>60.863592903104902</v>
      </c>
      <c r="L255" s="2">
        <f t="shared" si="44"/>
        <v>70.217022481917923</v>
      </c>
      <c r="M255" s="2">
        <f t="shared" si="38"/>
        <v>72.323533156375461</v>
      </c>
      <c r="N255" s="2"/>
      <c r="O255" s="2">
        <f t="shared" si="45"/>
        <v>72.323533156375461</v>
      </c>
      <c r="Q255" s="2">
        <f t="shared" si="46"/>
        <v>54.943714239192552</v>
      </c>
      <c r="R255" s="2">
        <f t="shared" si="39"/>
        <v>56.592025666368329</v>
      </c>
      <c r="S255" s="2"/>
      <c r="T255" s="2">
        <f t="shared" si="47"/>
        <v>56.592025666368329</v>
      </c>
      <c r="V255" s="11"/>
    </row>
    <row r="256" spans="1:22" ht="15" customHeight="1" x14ac:dyDescent="0.2">
      <c r="A256" s="112">
        <v>50284</v>
      </c>
      <c r="B256" s="5">
        <f>VLOOKUP($A256,'ESAI - Q3 - Low Case'!$A$56:$N$343,9)</f>
        <v>60.096920286748514</v>
      </c>
      <c r="C256" s="2">
        <f t="shared" si="36"/>
        <v>61.899827895350974</v>
      </c>
      <c r="D256" s="2">
        <f t="shared" si="40"/>
        <v>8.9722148451393249</v>
      </c>
      <c r="E256" s="2">
        <f t="shared" si="41"/>
        <v>70.872042740490301</v>
      </c>
      <c r="G256" s="2">
        <f>VLOOKUP($A256,'ESAI - Q3 - Low Case'!$A$56:$N$343,10)</f>
        <v>52.230699384115411</v>
      </c>
      <c r="H256" s="2">
        <f t="shared" si="37"/>
        <v>53.797620365638878</v>
      </c>
      <c r="I256" s="2">
        <f t="shared" si="42"/>
        <v>4.2715672367365718</v>
      </c>
      <c r="J256" s="2">
        <f t="shared" si="43"/>
        <v>58.06918760237545</v>
      </c>
      <c r="L256" s="2">
        <f t="shared" si="44"/>
        <v>60.096920286748514</v>
      </c>
      <c r="M256" s="2">
        <f t="shared" si="38"/>
        <v>61.899827895350974</v>
      </c>
      <c r="N256" s="2"/>
      <c r="O256" s="2">
        <f t="shared" si="45"/>
        <v>61.899827895350974</v>
      </c>
      <c r="Q256" s="2">
        <f t="shared" si="46"/>
        <v>52.230699384115411</v>
      </c>
      <c r="R256" s="2">
        <f t="shared" si="39"/>
        <v>53.797620365638878</v>
      </c>
      <c r="S256" s="2"/>
      <c r="T256" s="2">
        <f t="shared" si="47"/>
        <v>53.797620365638878</v>
      </c>
      <c r="V256" s="11"/>
    </row>
    <row r="257" spans="1:22" ht="15" customHeight="1" x14ac:dyDescent="0.2">
      <c r="A257" s="112">
        <v>50314</v>
      </c>
      <c r="B257" s="5">
        <f>VLOOKUP($A257,'ESAI - Q3 - Low Case'!$A$56:$N$343,9)</f>
        <v>57.620507739680399</v>
      </c>
      <c r="C257" s="2">
        <f t="shared" si="36"/>
        <v>59.349122971870813</v>
      </c>
      <c r="D257" s="2">
        <f t="shared" si="40"/>
        <v>8.9722148451393249</v>
      </c>
      <c r="E257" s="2">
        <f t="shared" si="41"/>
        <v>68.321337817010132</v>
      </c>
      <c r="G257" s="2">
        <f>VLOOKUP($A257,'ESAI - Q3 - Low Case'!$A$56:$N$343,10)</f>
        <v>49.833610971039768</v>
      </c>
      <c r="H257" s="2">
        <f t="shared" si="37"/>
        <v>51.328619300170963</v>
      </c>
      <c r="I257" s="2">
        <f t="shared" si="42"/>
        <v>4.2715672367365718</v>
      </c>
      <c r="J257" s="2">
        <f t="shared" si="43"/>
        <v>55.600186536907536</v>
      </c>
      <c r="L257" s="2">
        <f t="shared" si="44"/>
        <v>57.620507739680399</v>
      </c>
      <c r="M257" s="2">
        <f t="shared" si="38"/>
        <v>59.349122971870813</v>
      </c>
      <c r="N257" s="2"/>
      <c r="O257" s="2">
        <f t="shared" si="45"/>
        <v>59.349122971870813</v>
      </c>
      <c r="Q257" s="2">
        <f t="shared" si="46"/>
        <v>49.833610971039768</v>
      </c>
      <c r="R257" s="2">
        <f t="shared" si="39"/>
        <v>51.328619300170963</v>
      </c>
      <c r="S257" s="2"/>
      <c r="T257" s="2">
        <f t="shared" si="47"/>
        <v>51.328619300170963</v>
      </c>
      <c r="V257" s="11"/>
    </row>
    <row r="258" spans="1:22" ht="15" customHeight="1" x14ac:dyDescent="0.2">
      <c r="A258" s="112">
        <v>50345</v>
      </c>
      <c r="B258" s="5">
        <f>VLOOKUP($A258,'ESAI - Q3 - Low Case'!$A$56:$N$343,9)</f>
        <v>65.550592786703703</v>
      </c>
      <c r="C258" s="2">
        <f t="shared" si="36"/>
        <v>67.517110570304823</v>
      </c>
      <c r="D258" s="2">
        <f t="shared" si="40"/>
        <v>8.9722148451393249</v>
      </c>
      <c r="E258" s="2">
        <f t="shared" si="41"/>
        <v>76.489325415444142</v>
      </c>
      <c r="G258" s="2">
        <f>VLOOKUP($A258,'ESAI - Q3 - Low Case'!$A$56:$N$343,10)</f>
        <v>54.536193381558036</v>
      </c>
      <c r="H258" s="2">
        <f t="shared" si="37"/>
        <v>56.172279183004775</v>
      </c>
      <c r="I258" s="2">
        <f t="shared" si="42"/>
        <v>4.2715672367365718</v>
      </c>
      <c r="J258" s="2">
        <f t="shared" si="43"/>
        <v>60.443846419741348</v>
      </c>
      <c r="L258" s="2">
        <f t="shared" si="44"/>
        <v>65.550592786703703</v>
      </c>
      <c r="M258" s="2">
        <f t="shared" si="38"/>
        <v>67.517110570304823</v>
      </c>
      <c r="N258" s="2"/>
      <c r="O258" s="2">
        <f t="shared" si="45"/>
        <v>67.517110570304823</v>
      </c>
      <c r="Q258" s="2">
        <f t="shared" si="46"/>
        <v>54.536193381558036</v>
      </c>
      <c r="R258" s="2">
        <f t="shared" si="39"/>
        <v>56.172279183004775</v>
      </c>
      <c r="S258" s="2"/>
      <c r="T258" s="2">
        <f t="shared" si="47"/>
        <v>56.172279183004775</v>
      </c>
      <c r="V258" s="11"/>
    </row>
    <row r="259" spans="1:22" ht="15" customHeight="1" x14ac:dyDescent="0.2">
      <c r="A259" s="112">
        <v>50375</v>
      </c>
      <c r="B259" s="5">
        <f>VLOOKUP($A259,'ESAI - Q3 - Low Case'!$A$56:$N$343,9)</f>
        <v>93.340480613448477</v>
      </c>
      <c r="C259" s="2">
        <f t="shared" si="36"/>
        <v>96.140695031851934</v>
      </c>
      <c r="D259" s="2">
        <f t="shared" si="40"/>
        <v>8.9722148451393249</v>
      </c>
      <c r="E259" s="2">
        <f t="shared" si="41"/>
        <v>105.11290987699125</v>
      </c>
      <c r="G259" s="2">
        <f>VLOOKUP($A259,'ESAI - Q3 - Low Case'!$A$56:$N$343,10)</f>
        <v>70.536032308282557</v>
      </c>
      <c r="H259" s="2">
        <f t="shared" si="37"/>
        <v>72.652113277531029</v>
      </c>
      <c r="I259" s="2">
        <f t="shared" si="42"/>
        <v>4.2715672367365718</v>
      </c>
      <c r="J259" s="2">
        <f t="shared" si="43"/>
        <v>76.923680514267602</v>
      </c>
      <c r="L259" s="2">
        <f t="shared" si="44"/>
        <v>93.340480613448477</v>
      </c>
      <c r="M259" s="2">
        <f t="shared" si="38"/>
        <v>96.140695031851934</v>
      </c>
      <c r="N259" s="2"/>
      <c r="O259" s="2">
        <f t="shared" si="45"/>
        <v>96.140695031851934</v>
      </c>
      <c r="Q259" s="2">
        <f t="shared" si="46"/>
        <v>70.536032308282557</v>
      </c>
      <c r="R259" s="2">
        <f t="shared" si="39"/>
        <v>72.652113277531029</v>
      </c>
      <c r="S259" s="2"/>
      <c r="T259" s="2">
        <f t="shared" si="47"/>
        <v>72.652113277531029</v>
      </c>
      <c r="V259" s="11"/>
    </row>
    <row r="260" spans="1:22" ht="15" customHeight="1" x14ac:dyDescent="0.2">
      <c r="A260" s="112">
        <v>50406</v>
      </c>
      <c r="B260" s="5">
        <f>VLOOKUP($A260,'ESAI - Q3 - Low Case'!$A$56:$N$343,9)</f>
        <v>130.62762694018159</v>
      </c>
      <c r="C260" s="2">
        <f t="shared" si="36"/>
        <v>134.54645574838705</v>
      </c>
      <c r="D260" s="2">
        <f t="shared" si="40"/>
        <v>9.0619369935907184</v>
      </c>
      <c r="E260" s="2">
        <f t="shared" si="41"/>
        <v>143.60839274197775</v>
      </c>
      <c r="G260" s="2">
        <f>VLOOKUP($A260,'ESAI - Q3 - Low Case'!$A$56:$N$343,10)</f>
        <v>87.93890196633069</v>
      </c>
      <c r="H260" s="2">
        <f t="shared" si="37"/>
        <v>90.577069025320611</v>
      </c>
      <c r="I260" s="2">
        <f t="shared" si="42"/>
        <v>4.3142829091039365</v>
      </c>
      <c r="J260" s="2">
        <f t="shared" si="43"/>
        <v>94.891351934424549</v>
      </c>
      <c r="L260" s="2">
        <f t="shared" si="44"/>
        <v>130.62762694018159</v>
      </c>
      <c r="M260" s="2">
        <f t="shared" si="38"/>
        <v>134.54645574838705</v>
      </c>
      <c r="N260" s="2"/>
      <c r="O260" s="2">
        <f t="shared" si="45"/>
        <v>134.54645574838705</v>
      </c>
      <c r="Q260" s="2">
        <f t="shared" si="46"/>
        <v>87.93890196633069</v>
      </c>
      <c r="R260" s="2">
        <f t="shared" si="39"/>
        <v>90.577069025320611</v>
      </c>
      <c r="S260" s="2"/>
      <c r="T260" s="2">
        <f t="shared" si="47"/>
        <v>90.577069025320611</v>
      </c>
      <c r="V260" s="11"/>
    </row>
    <row r="261" spans="1:22" ht="15" customHeight="1" x14ac:dyDescent="0.2">
      <c r="A261" s="112">
        <v>50437</v>
      </c>
      <c r="B261" s="5">
        <f>VLOOKUP($A261,'ESAI - Q3 - Low Case'!$A$56:$N$343,9)</f>
        <v>94.739416028922776</v>
      </c>
      <c r="C261" s="2">
        <f t="shared" si="36"/>
        <v>97.581598509790467</v>
      </c>
      <c r="D261" s="2">
        <f t="shared" si="40"/>
        <v>9.0619369935907184</v>
      </c>
      <c r="E261" s="2">
        <f t="shared" si="41"/>
        <v>106.64353550338119</v>
      </c>
      <c r="G261" s="2">
        <f>VLOOKUP($A261,'ESAI - Q3 - Low Case'!$A$56:$N$343,10)</f>
        <v>79.227791434107417</v>
      </c>
      <c r="H261" s="2">
        <f t="shared" si="37"/>
        <v>81.604625177130643</v>
      </c>
      <c r="I261" s="2">
        <f t="shared" si="42"/>
        <v>4.3142829091039365</v>
      </c>
      <c r="J261" s="2">
        <f t="shared" si="43"/>
        <v>85.91890808623458</v>
      </c>
      <c r="L261" s="2">
        <f t="shared" si="44"/>
        <v>94.739416028922776</v>
      </c>
      <c r="M261" s="2">
        <f t="shared" si="38"/>
        <v>97.581598509790467</v>
      </c>
      <c r="N261" s="2"/>
      <c r="O261" s="2">
        <f t="shared" si="45"/>
        <v>97.581598509790467</v>
      </c>
      <c r="Q261" s="2">
        <f t="shared" si="46"/>
        <v>79.227791434107417</v>
      </c>
      <c r="R261" s="2">
        <f t="shared" si="39"/>
        <v>81.604625177130643</v>
      </c>
      <c r="S261" s="2"/>
      <c r="T261" s="2">
        <f t="shared" si="47"/>
        <v>81.604625177130643</v>
      </c>
      <c r="V261" s="11"/>
    </row>
    <row r="262" spans="1:22" ht="15" customHeight="1" x14ac:dyDescent="0.2">
      <c r="A262" s="112">
        <v>50465</v>
      </c>
      <c r="B262" s="5">
        <f>VLOOKUP($A262,'ESAI - Q3 - Low Case'!$A$56:$N$343,9)</f>
        <v>67.081769268248806</v>
      </c>
      <c r="C262" s="2">
        <f t="shared" si="36"/>
        <v>69.094222346296277</v>
      </c>
      <c r="D262" s="2">
        <f t="shared" si="40"/>
        <v>9.0619369935907184</v>
      </c>
      <c r="E262" s="2">
        <f t="shared" si="41"/>
        <v>78.156159339886997</v>
      </c>
      <c r="G262" s="2">
        <f>VLOOKUP($A262,'ESAI - Q3 - Low Case'!$A$56:$N$343,10)</f>
        <v>56.817226787216342</v>
      </c>
      <c r="H262" s="2">
        <f t="shared" si="37"/>
        <v>58.521743590832834</v>
      </c>
      <c r="I262" s="2">
        <f t="shared" si="42"/>
        <v>4.3142829091039365</v>
      </c>
      <c r="J262" s="2">
        <f t="shared" si="43"/>
        <v>62.836026499936771</v>
      </c>
      <c r="L262" s="2">
        <f t="shared" si="44"/>
        <v>67.081769268248806</v>
      </c>
      <c r="M262" s="2">
        <f t="shared" si="38"/>
        <v>69.094222346296277</v>
      </c>
      <c r="N262" s="2"/>
      <c r="O262" s="2">
        <f t="shared" si="45"/>
        <v>69.094222346296277</v>
      </c>
      <c r="Q262" s="2">
        <f t="shared" si="46"/>
        <v>56.817226787216342</v>
      </c>
      <c r="R262" s="2">
        <f t="shared" si="39"/>
        <v>58.521743590832834</v>
      </c>
      <c r="S262" s="2"/>
      <c r="T262" s="2">
        <f t="shared" si="47"/>
        <v>58.521743590832834</v>
      </c>
      <c r="V262" s="11"/>
    </row>
    <row r="263" spans="1:22" ht="15" customHeight="1" x14ac:dyDescent="0.2">
      <c r="A263" s="112">
        <v>50496</v>
      </c>
      <c r="B263" s="5">
        <f>VLOOKUP($A263,'ESAI - Q3 - Low Case'!$A$56:$N$343,9)</f>
        <v>63.225401440864971</v>
      </c>
      <c r="C263" s="2">
        <f t="shared" si="36"/>
        <v>65.122163484090919</v>
      </c>
      <c r="D263" s="2">
        <f t="shared" si="40"/>
        <v>9.0619369935907184</v>
      </c>
      <c r="E263" s="2">
        <f t="shared" si="41"/>
        <v>74.184100477681639</v>
      </c>
      <c r="G263" s="2">
        <f>VLOOKUP($A263,'ESAI - Q3 - Low Case'!$A$56:$N$343,10)</f>
        <v>50.979075314678234</v>
      </c>
      <c r="H263" s="2">
        <f t="shared" si="37"/>
        <v>52.508447574118584</v>
      </c>
      <c r="I263" s="2">
        <f t="shared" si="42"/>
        <v>4.3142829091039365</v>
      </c>
      <c r="J263" s="2">
        <f t="shared" si="43"/>
        <v>56.822730483222522</v>
      </c>
      <c r="L263" s="2">
        <f t="shared" si="44"/>
        <v>63.225401440864971</v>
      </c>
      <c r="M263" s="2">
        <f t="shared" si="38"/>
        <v>65.122163484090919</v>
      </c>
      <c r="N263" s="2"/>
      <c r="O263" s="2">
        <f t="shared" si="45"/>
        <v>65.122163484090919</v>
      </c>
      <c r="Q263" s="2">
        <f t="shared" si="46"/>
        <v>50.979075314678234</v>
      </c>
      <c r="R263" s="2">
        <f t="shared" si="39"/>
        <v>52.508447574118584</v>
      </c>
      <c r="S263" s="2"/>
      <c r="T263" s="2">
        <f t="shared" si="47"/>
        <v>52.508447574118584</v>
      </c>
      <c r="V263" s="11"/>
    </row>
    <row r="264" spans="1:22" ht="15" customHeight="1" x14ac:dyDescent="0.2">
      <c r="A264" s="112">
        <v>50526</v>
      </c>
      <c r="B264" s="5">
        <f>VLOOKUP($A264,'ESAI - Q3 - Low Case'!$A$56:$N$343,9)</f>
        <v>71.01123930721441</v>
      </c>
      <c r="C264" s="2">
        <f t="shared" ref="C264:C295" si="48">B264*ForEx</f>
        <v>73.14157648643085</v>
      </c>
      <c r="D264" s="2">
        <f t="shared" si="40"/>
        <v>9.0619369935907184</v>
      </c>
      <c r="E264" s="2">
        <f t="shared" si="41"/>
        <v>82.20351348002157</v>
      </c>
      <c r="G264" s="2">
        <f>VLOOKUP($A264,'ESAI - Q3 - Low Case'!$A$56:$N$343,10)</f>
        <v>53.286497456937084</v>
      </c>
      <c r="H264" s="2">
        <f t="shared" ref="H264:H295" si="49">G264*ForEx</f>
        <v>54.885092380645197</v>
      </c>
      <c r="I264" s="2">
        <f t="shared" si="42"/>
        <v>4.3142829091039365</v>
      </c>
      <c r="J264" s="2">
        <f t="shared" si="43"/>
        <v>59.199375289749135</v>
      </c>
      <c r="L264" s="2">
        <f t="shared" si="44"/>
        <v>71.01123930721441</v>
      </c>
      <c r="M264" s="2">
        <f t="shared" ref="M264:M295" si="50">L264*ForEx</f>
        <v>73.14157648643085</v>
      </c>
      <c r="N264" s="2"/>
      <c r="O264" s="2">
        <f t="shared" si="45"/>
        <v>73.14157648643085</v>
      </c>
      <c r="Q264" s="2">
        <f t="shared" si="46"/>
        <v>53.286497456937084</v>
      </c>
      <c r="R264" s="2">
        <f t="shared" ref="R264:R295" si="51">Q264*ForEx</f>
        <v>54.885092380645197</v>
      </c>
      <c r="S264" s="2"/>
      <c r="T264" s="2">
        <f t="shared" si="47"/>
        <v>54.885092380645197</v>
      </c>
      <c r="V264" s="11"/>
    </row>
    <row r="265" spans="1:22" ht="15" customHeight="1" x14ac:dyDescent="0.2">
      <c r="A265" s="112">
        <v>50557</v>
      </c>
      <c r="B265" s="5">
        <f>VLOOKUP($A265,'ESAI - Q3 - Low Case'!$A$56:$N$343,9)</f>
        <v>75.159392736215224</v>
      </c>
      <c r="C265" s="2">
        <f t="shared" si="48"/>
        <v>77.414174518301678</v>
      </c>
      <c r="D265" s="2">
        <f t="shared" ref="D265:D295" si="52">$D$316*(1+$D$320)^((YEAR($A265)-$D$319))</f>
        <v>9.0619369935907184</v>
      </c>
      <c r="E265" s="2">
        <f t="shared" ref="E265:E295" si="53">C265+D265</f>
        <v>86.476111511892398</v>
      </c>
      <c r="G265" s="2">
        <f>VLOOKUP($A265,'ESAI - Q3 - Low Case'!$A$56:$N$343,10)</f>
        <v>54.383949024300478</v>
      </c>
      <c r="H265" s="2">
        <f t="shared" si="49"/>
        <v>56.01546749502949</v>
      </c>
      <c r="I265" s="2">
        <f t="shared" ref="I265:I295" si="54">$D$317*(1+$D$320)^((YEAR($A265)-$D$319))</f>
        <v>4.3142829091039365</v>
      </c>
      <c r="J265" s="2">
        <f t="shared" ref="J265:J295" si="55">H265+I265</f>
        <v>60.329750404133428</v>
      </c>
      <c r="L265" s="2">
        <f t="shared" ref="L265:L295" si="56">B265</f>
        <v>75.159392736215224</v>
      </c>
      <c r="M265" s="2">
        <f t="shared" si="50"/>
        <v>77.414174518301678</v>
      </c>
      <c r="N265" s="2"/>
      <c r="O265" s="2">
        <f t="shared" ref="O265:O295" si="57">M265+N265</f>
        <v>77.414174518301678</v>
      </c>
      <c r="Q265" s="2">
        <f t="shared" ref="Q265:Q295" si="58">G265</f>
        <v>54.383949024300478</v>
      </c>
      <c r="R265" s="2">
        <f t="shared" si="51"/>
        <v>56.01546749502949</v>
      </c>
      <c r="S265" s="2"/>
      <c r="T265" s="2">
        <f t="shared" ref="T265:T295" si="59">R265+S265</f>
        <v>56.01546749502949</v>
      </c>
      <c r="V265" s="11"/>
    </row>
    <row r="266" spans="1:22" ht="15" customHeight="1" x14ac:dyDescent="0.2">
      <c r="A266" s="112">
        <v>50587</v>
      </c>
      <c r="B266" s="5">
        <f>VLOOKUP($A266,'ESAI - Q3 - Low Case'!$A$56:$N$343,9)</f>
        <v>91.525746657876937</v>
      </c>
      <c r="C266" s="2">
        <f t="shared" si="48"/>
        <v>94.271519057613247</v>
      </c>
      <c r="D266" s="2">
        <f t="shared" si="52"/>
        <v>9.0619369935907184</v>
      </c>
      <c r="E266" s="2">
        <f t="shared" si="53"/>
        <v>103.33345605120397</v>
      </c>
      <c r="G266" s="2">
        <f>VLOOKUP($A266,'ESAI - Q3 - Low Case'!$A$56:$N$343,10)</f>
        <v>56.759910238457408</v>
      </c>
      <c r="H266" s="2">
        <f t="shared" si="49"/>
        <v>58.462707545611131</v>
      </c>
      <c r="I266" s="2">
        <f t="shared" si="54"/>
        <v>4.3142829091039365</v>
      </c>
      <c r="J266" s="2">
        <f t="shared" si="55"/>
        <v>62.776990454715069</v>
      </c>
      <c r="L266" s="2">
        <f t="shared" si="56"/>
        <v>91.525746657876937</v>
      </c>
      <c r="M266" s="2">
        <f t="shared" si="50"/>
        <v>94.271519057613247</v>
      </c>
      <c r="N266" s="2"/>
      <c r="O266" s="2">
        <f t="shared" si="57"/>
        <v>94.271519057613247</v>
      </c>
      <c r="Q266" s="2">
        <f t="shared" si="58"/>
        <v>56.759910238457408</v>
      </c>
      <c r="R266" s="2">
        <f t="shared" si="51"/>
        <v>58.462707545611131</v>
      </c>
      <c r="S266" s="2"/>
      <c r="T266" s="2">
        <f t="shared" si="59"/>
        <v>58.462707545611131</v>
      </c>
      <c r="V266" s="11"/>
    </row>
    <row r="267" spans="1:22" ht="15" customHeight="1" x14ac:dyDescent="0.2">
      <c r="A267" s="112">
        <v>50618</v>
      </c>
      <c r="B267" s="5">
        <f>VLOOKUP($A267,'ESAI - Q3 - Low Case'!$A$56:$N$343,9)</f>
        <v>71.621362931556277</v>
      </c>
      <c r="C267" s="2">
        <f t="shared" si="48"/>
        <v>73.770003819502961</v>
      </c>
      <c r="D267" s="2">
        <f t="shared" si="52"/>
        <v>9.0619369935907184</v>
      </c>
      <c r="E267" s="2">
        <f t="shared" si="53"/>
        <v>82.831940813093681</v>
      </c>
      <c r="G267" s="2">
        <f>VLOOKUP($A267,'ESAI - Q3 - Low Case'!$A$56:$N$343,10)</f>
        <v>56.042588523976406</v>
      </c>
      <c r="H267" s="2">
        <f t="shared" si="49"/>
        <v>57.723866179695698</v>
      </c>
      <c r="I267" s="2">
        <f t="shared" si="54"/>
        <v>4.3142829091039365</v>
      </c>
      <c r="J267" s="2">
        <f t="shared" si="55"/>
        <v>62.038149088799635</v>
      </c>
      <c r="L267" s="2">
        <f t="shared" si="56"/>
        <v>71.621362931556277</v>
      </c>
      <c r="M267" s="2">
        <f t="shared" si="50"/>
        <v>73.770003819502961</v>
      </c>
      <c r="N267" s="2"/>
      <c r="O267" s="2">
        <f t="shared" si="57"/>
        <v>73.770003819502961</v>
      </c>
      <c r="Q267" s="2">
        <f t="shared" si="58"/>
        <v>56.042588523976406</v>
      </c>
      <c r="R267" s="2">
        <f t="shared" si="51"/>
        <v>57.723866179695698</v>
      </c>
      <c r="S267" s="2"/>
      <c r="T267" s="2">
        <f t="shared" si="59"/>
        <v>57.723866179695698</v>
      </c>
      <c r="V267" s="11"/>
    </row>
    <row r="268" spans="1:22" ht="15" customHeight="1" x14ac:dyDescent="0.2">
      <c r="A268" s="112">
        <v>50649</v>
      </c>
      <c r="B268" s="5">
        <f>VLOOKUP($A268,'ESAI - Q3 - Low Case'!$A$56:$N$343,9)</f>
        <v>61.298858692483485</v>
      </c>
      <c r="C268" s="2">
        <f t="shared" si="48"/>
        <v>63.137824453257991</v>
      </c>
      <c r="D268" s="2">
        <f t="shared" si="52"/>
        <v>9.0619369935907184</v>
      </c>
      <c r="E268" s="2">
        <f t="shared" si="53"/>
        <v>72.199761446848711</v>
      </c>
      <c r="G268" s="2">
        <f>VLOOKUP($A268,'ESAI - Q3 - Low Case'!$A$56:$N$343,10)</f>
        <v>53.275313371797722</v>
      </c>
      <c r="H268" s="2">
        <f t="shared" si="49"/>
        <v>54.873572772951654</v>
      </c>
      <c r="I268" s="2">
        <f t="shared" si="54"/>
        <v>4.3142829091039365</v>
      </c>
      <c r="J268" s="2">
        <f t="shared" si="55"/>
        <v>59.187855682055591</v>
      </c>
      <c r="L268" s="2">
        <f t="shared" si="56"/>
        <v>61.298858692483485</v>
      </c>
      <c r="M268" s="2">
        <f t="shared" si="50"/>
        <v>63.137824453257991</v>
      </c>
      <c r="N268" s="2"/>
      <c r="O268" s="2">
        <f t="shared" si="57"/>
        <v>63.137824453257991</v>
      </c>
      <c r="Q268" s="2">
        <f t="shared" si="58"/>
        <v>53.275313371797722</v>
      </c>
      <c r="R268" s="2">
        <f t="shared" si="51"/>
        <v>54.873572772951654</v>
      </c>
      <c r="S268" s="2"/>
      <c r="T268" s="2">
        <f t="shared" si="59"/>
        <v>54.873572772951654</v>
      </c>
      <c r="V268" s="11"/>
    </row>
    <row r="269" spans="1:22" ht="15" customHeight="1" x14ac:dyDescent="0.2">
      <c r="A269" s="112">
        <v>50679</v>
      </c>
      <c r="B269" s="5">
        <f>VLOOKUP($A269,'ESAI - Q3 - Low Case'!$A$56:$N$343,9)</f>
        <v>58.772917894474006</v>
      </c>
      <c r="C269" s="2">
        <f t="shared" si="48"/>
        <v>60.536105431308229</v>
      </c>
      <c r="D269" s="2">
        <f t="shared" si="52"/>
        <v>9.0619369935907184</v>
      </c>
      <c r="E269" s="2">
        <f t="shared" si="53"/>
        <v>69.598042424898949</v>
      </c>
      <c r="G269" s="2">
        <f>VLOOKUP($A269,'ESAI - Q3 - Low Case'!$A$56:$N$343,10)</f>
        <v>50.830283190460563</v>
      </c>
      <c r="H269" s="2">
        <f t="shared" si="49"/>
        <v>52.355191686174379</v>
      </c>
      <c r="I269" s="2">
        <f t="shared" si="54"/>
        <v>4.3142829091039365</v>
      </c>
      <c r="J269" s="2">
        <f t="shared" si="55"/>
        <v>56.669474595278317</v>
      </c>
      <c r="L269" s="2">
        <f t="shared" si="56"/>
        <v>58.772917894474006</v>
      </c>
      <c r="M269" s="2">
        <f t="shared" si="50"/>
        <v>60.536105431308229</v>
      </c>
      <c r="N269" s="2"/>
      <c r="O269" s="2">
        <f t="shared" si="57"/>
        <v>60.536105431308229</v>
      </c>
      <c r="Q269" s="2">
        <f t="shared" si="58"/>
        <v>50.830283190460563</v>
      </c>
      <c r="R269" s="2">
        <f t="shared" si="51"/>
        <v>52.355191686174379</v>
      </c>
      <c r="S269" s="2"/>
      <c r="T269" s="2">
        <f t="shared" si="59"/>
        <v>52.355191686174379</v>
      </c>
      <c r="V269" s="11"/>
    </row>
    <row r="270" spans="1:22" ht="15" customHeight="1" x14ac:dyDescent="0.2">
      <c r="A270" s="112">
        <v>50710</v>
      </c>
      <c r="B270" s="5">
        <f>VLOOKUP($A270,'ESAI - Q3 - Low Case'!$A$56:$N$343,9)</f>
        <v>66.861604642437783</v>
      </c>
      <c r="C270" s="2">
        <f t="shared" si="48"/>
        <v>68.867452781710924</v>
      </c>
      <c r="D270" s="2">
        <f t="shared" si="52"/>
        <v>9.0619369935907184</v>
      </c>
      <c r="E270" s="2">
        <f t="shared" si="53"/>
        <v>77.929389775301644</v>
      </c>
      <c r="G270" s="2">
        <f>VLOOKUP($A270,'ESAI - Q3 - Low Case'!$A$56:$N$343,10)</f>
        <v>55.626917249189198</v>
      </c>
      <c r="H270" s="2">
        <f t="shared" si="49"/>
        <v>57.295724766664875</v>
      </c>
      <c r="I270" s="2">
        <f t="shared" si="54"/>
        <v>4.3142829091039365</v>
      </c>
      <c r="J270" s="2">
        <f t="shared" si="55"/>
        <v>61.610007675768813</v>
      </c>
      <c r="L270" s="2">
        <f t="shared" si="56"/>
        <v>66.861604642437783</v>
      </c>
      <c r="M270" s="2">
        <f t="shared" si="50"/>
        <v>68.867452781710924</v>
      </c>
      <c r="N270" s="2"/>
      <c r="O270" s="2">
        <f t="shared" si="57"/>
        <v>68.867452781710924</v>
      </c>
      <c r="Q270" s="2">
        <f t="shared" si="58"/>
        <v>55.626917249189198</v>
      </c>
      <c r="R270" s="2">
        <f t="shared" si="51"/>
        <v>57.295724766664875</v>
      </c>
      <c r="S270" s="2"/>
      <c r="T270" s="2">
        <f t="shared" si="59"/>
        <v>57.295724766664875</v>
      </c>
      <c r="V270" s="11"/>
    </row>
    <row r="271" spans="1:22" ht="15" customHeight="1" x14ac:dyDescent="0.2">
      <c r="A271" s="112">
        <v>50740</v>
      </c>
      <c r="B271" s="5">
        <f>VLOOKUP($A271,'ESAI - Q3 - Low Case'!$A$56:$N$343,9)</f>
        <v>95.207290225717443</v>
      </c>
      <c r="C271" s="2">
        <f t="shared" si="48"/>
        <v>98.063508932488972</v>
      </c>
      <c r="D271" s="2">
        <f t="shared" si="52"/>
        <v>9.0619369935907184</v>
      </c>
      <c r="E271" s="2">
        <f t="shared" si="53"/>
        <v>107.12544592607969</v>
      </c>
      <c r="G271" s="2">
        <f>VLOOKUP($A271,'ESAI - Q3 - Low Case'!$A$56:$N$343,10)</f>
        <v>71.946752954448215</v>
      </c>
      <c r="H271" s="2">
        <f t="shared" si="49"/>
        <v>74.105155543081665</v>
      </c>
      <c r="I271" s="2">
        <f t="shared" si="54"/>
        <v>4.3142829091039365</v>
      </c>
      <c r="J271" s="2">
        <f t="shared" si="55"/>
        <v>78.419438452185602</v>
      </c>
      <c r="L271" s="2">
        <f t="shared" si="56"/>
        <v>95.207290225717443</v>
      </c>
      <c r="M271" s="2">
        <f t="shared" si="50"/>
        <v>98.063508932488972</v>
      </c>
      <c r="N271" s="2"/>
      <c r="O271" s="2">
        <f t="shared" si="57"/>
        <v>98.063508932488972</v>
      </c>
      <c r="Q271" s="2">
        <f t="shared" si="58"/>
        <v>71.946752954448215</v>
      </c>
      <c r="R271" s="2">
        <f t="shared" si="51"/>
        <v>74.105155543081665</v>
      </c>
      <c r="S271" s="2"/>
      <c r="T271" s="2">
        <f t="shared" si="59"/>
        <v>74.105155543081665</v>
      </c>
      <c r="V271" s="11"/>
    </row>
    <row r="272" spans="1:22" ht="15" customHeight="1" x14ac:dyDescent="0.2">
      <c r="A272" s="112">
        <v>50771</v>
      </c>
      <c r="B272" s="5">
        <f>VLOOKUP($A272,'ESAI - Q3 - Low Case'!$A$56:$N$343,9)</f>
        <v>133.24017947898523</v>
      </c>
      <c r="C272" s="2">
        <f t="shared" si="48"/>
        <v>137.23738486335478</v>
      </c>
      <c r="D272" s="2">
        <f t="shared" si="52"/>
        <v>9.1525563635266227</v>
      </c>
      <c r="E272" s="2">
        <f t="shared" si="53"/>
        <v>146.3899412268814</v>
      </c>
      <c r="G272" s="2">
        <f>VLOOKUP($A272,'ESAI - Q3 - Low Case'!$A$56:$N$343,10)</f>
        <v>89.697680005657304</v>
      </c>
      <c r="H272" s="2">
        <f t="shared" si="49"/>
        <v>92.388610405827023</v>
      </c>
      <c r="I272" s="2">
        <f t="shared" si="54"/>
        <v>4.3574257381949746</v>
      </c>
      <c r="J272" s="2">
        <f t="shared" si="55"/>
        <v>96.746036144022</v>
      </c>
      <c r="L272" s="2">
        <f t="shared" si="56"/>
        <v>133.24017947898523</v>
      </c>
      <c r="M272" s="2">
        <f t="shared" si="50"/>
        <v>137.23738486335478</v>
      </c>
      <c r="N272" s="2"/>
      <c r="O272" s="2">
        <f t="shared" si="57"/>
        <v>137.23738486335478</v>
      </c>
      <c r="Q272" s="2">
        <f t="shared" si="58"/>
        <v>89.697680005657304</v>
      </c>
      <c r="R272" s="2">
        <f t="shared" si="51"/>
        <v>92.388610405827023</v>
      </c>
      <c r="S272" s="2"/>
      <c r="T272" s="2">
        <f t="shared" si="59"/>
        <v>92.388610405827023</v>
      </c>
      <c r="V272" s="11"/>
    </row>
    <row r="273" spans="1:22" ht="15" customHeight="1" x14ac:dyDescent="0.2">
      <c r="A273" s="112">
        <v>50802</v>
      </c>
      <c r="B273" s="5">
        <f>VLOOKUP($A273,'ESAI - Q3 - Low Case'!$A$56:$N$343,9)</f>
        <v>96.634204349501232</v>
      </c>
      <c r="C273" s="2">
        <f t="shared" si="48"/>
        <v>99.533230479986273</v>
      </c>
      <c r="D273" s="2">
        <f t="shared" si="52"/>
        <v>9.1525563635266227</v>
      </c>
      <c r="E273" s="2">
        <f t="shared" si="53"/>
        <v>108.6857868435129</v>
      </c>
      <c r="G273" s="2">
        <f>VLOOKUP($A273,'ESAI - Q3 - Low Case'!$A$56:$N$343,10)</f>
        <v>80.812347262789572</v>
      </c>
      <c r="H273" s="2">
        <f t="shared" si="49"/>
        <v>83.236717680673266</v>
      </c>
      <c r="I273" s="2">
        <f t="shared" si="54"/>
        <v>4.3574257381949746</v>
      </c>
      <c r="J273" s="2">
        <f t="shared" si="55"/>
        <v>87.594143418868242</v>
      </c>
      <c r="L273" s="2">
        <f t="shared" si="56"/>
        <v>96.634204349501232</v>
      </c>
      <c r="M273" s="2">
        <f t="shared" si="50"/>
        <v>99.533230479986273</v>
      </c>
      <c r="N273" s="2"/>
      <c r="O273" s="2">
        <f t="shared" si="57"/>
        <v>99.533230479986273</v>
      </c>
      <c r="Q273" s="2">
        <f t="shared" si="58"/>
        <v>80.812347262789572</v>
      </c>
      <c r="R273" s="2">
        <f t="shared" si="51"/>
        <v>83.236717680673266</v>
      </c>
      <c r="S273" s="2"/>
      <c r="T273" s="2">
        <f t="shared" si="59"/>
        <v>83.236717680673266</v>
      </c>
      <c r="V273" s="11"/>
    </row>
    <row r="274" spans="1:22" ht="15" customHeight="1" x14ac:dyDescent="0.2">
      <c r="A274" s="112">
        <v>50830</v>
      </c>
      <c r="B274" s="5">
        <f>VLOOKUP($A274,'ESAI - Q3 - Low Case'!$A$56:$N$343,9)</f>
        <v>68.423404653613787</v>
      </c>
      <c r="C274" s="2">
        <f t="shared" si="48"/>
        <v>70.476106793222201</v>
      </c>
      <c r="D274" s="2">
        <f t="shared" si="52"/>
        <v>9.1525563635266227</v>
      </c>
      <c r="E274" s="2">
        <f t="shared" si="53"/>
        <v>79.628663156748829</v>
      </c>
      <c r="G274" s="2">
        <f>VLOOKUP($A274,'ESAI - Q3 - Low Case'!$A$56:$N$343,10)</f>
        <v>57.95357132296067</v>
      </c>
      <c r="H274" s="2">
        <f t="shared" si="49"/>
        <v>59.692178462649494</v>
      </c>
      <c r="I274" s="2">
        <f t="shared" si="54"/>
        <v>4.3574257381949746</v>
      </c>
      <c r="J274" s="2">
        <f t="shared" si="55"/>
        <v>64.04960420084447</v>
      </c>
      <c r="L274" s="2">
        <f t="shared" si="56"/>
        <v>68.423404653613787</v>
      </c>
      <c r="M274" s="2">
        <f t="shared" si="50"/>
        <v>70.476106793222201</v>
      </c>
      <c r="N274" s="2"/>
      <c r="O274" s="2">
        <f t="shared" si="57"/>
        <v>70.476106793222201</v>
      </c>
      <c r="Q274" s="2">
        <f t="shared" si="58"/>
        <v>57.95357132296067</v>
      </c>
      <c r="R274" s="2">
        <f t="shared" si="51"/>
        <v>59.692178462649494</v>
      </c>
      <c r="S274" s="2"/>
      <c r="T274" s="2">
        <f t="shared" si="59"/>
        <v>59.692178462649494</v>
      </c>
      <c r="V274" s="11"/>
    </row>
    <row r="275" spans="1:22" ht="15" customHeight="1" x14ac:dyDescent="0.2">
      <c r="A275" s="112">
        <v>50861</v>
      </c>
      <c r="B275" s="5">
        <f>VLOOKUP($A275,'ESAI - Q3 - Low Case'!$A$56:$N$343,9)</f>
        <v>64.489909469682274</v>
      </c>
      <c r="C275" s="2">
        <f t="shared" si="48"/>
        <v>66.42460675377275</v>
      </c>
      <c r="D275" s="2">
        <f t="shared" si="52"/>
        <v>9.1525563635266227</v>
      </c>
      <c r="E275" s="2">
        <f t="shared" si="53"/>
        <v>75.577163117299378</v>
      </c>
      <c r="G275" s="2">
        <f>VLOOKUP($A275,'ESAI - Q3 - Low Case'!$A$56:$N$343,10)</f>
        <v>51.998656820971796</v>
      </c>
      <c r="H275" s="2">
        <f t="shared" si="49"/>
        <v>53.558616525600954</v>
      </c>
      <c r="I275" s="2">
        <f t="shared" si="54"/>
        <v>4.3574257381949746</v>
      </c>
      <c r="J275" s="2">
        <f t="shared" si="55"/>
        <v>57.91604226379593</v>
      </c>
      <c r="L275" s="2">
        <f t="shared" si="56"/>
        <v>64.489909469682274</v>
      </c>
      <c r="M275" s="2">
        <f t="shared" si="50"/>
        <v>66.42460675377275</v>
      </c>
      <c r="N275" s="2"/>
      <c r="O275" s="2">
        <f t="shared" si="57"/>
        <v>66.42460675377275</v>
      </c>
      <c r="Q275" s="2">
        <f t="shared" si="58"/>
        <v>51.998656820971796</v>
      </c>
      <c r="R275" s="2">
        <f t="shared" si="51"/>
        <v>53.558616525600954</v>
      </c>
      <c r="S275" s="2"/>
      <c r="T275" s="2">
        <f t="shared" si="59"/>
        <v>53.558616525600954</v>
      </c>
      <c r="V275" s="11"/>
    </row>
    <row r="276" spans="1:22" ht="15" customHeight="1" x14ac:dyDescent="0.2">
      <c r="A276" s="112">
        <v>50891</v>
      </c>
      <c r="B276" s="5">
        <f>VLOOKUP($A276,'ESAI - Q3 - Low Case'!$A$56:$N$343,9)</f>
        <v>72.431464093358699</v>
      </c>
      <c r="C276" s="2">
        <f t="shared" si="48"/>
        <v>74.604408016159468</v>
      </c>
      <c r="D276" s="2">
        <f t="shared" si="52"/>
        <v>9.1525563635266227</v>
      </c>
      <c r="E276" s="2">
        <f t="shared" si="53"/>
        <v>83.756964379686096</v>
      </c>
      <c r="G276" s="2">
        <f>VLOOKUP($A276,'ESAI - Q3 - Low Case'!$A$56:$N$343,10)</f>
        <v>54.352227406075826</v>
      </c>
      <c r="H276" s="2">
        <f t="shared" si="49"/>
        <v>55.982794228258101</v>
      </c>
      <c r="I276" s="2">
        <f t="shared" si="54"/>
        <v>4.3574257381949746</v>
      </c>
      <c r="J276" s="2">
        <f t="shared" si="55"/>
        <v>60.340219966453077</v>
      </c>
      <c r="L276" s="2">
        <f t="shared" si="56"/>
        <v>72.431464093358699</v>
      </c>
      <c r="M276" s="2">
        <f t="shared" si="50"/>
        <v>74.604408016159468</v>
      </c>
      <c r="N276" s="2"/>
      <c r="O276" s="2">
        <f t="shared" si="57"/>
        <v>74.604408016159468</v>
      </c>
      <c r="Q276" s="2">
        <f t="shared" si="58"/>
        <v>54.352227406075826</v>
      </c>
      <c r="R276" s="2">
        <f t="shared" si="51"/>
        <v>55.982794228258101</v>
      </c>
      <c r="S276" s="2"/>
      <c r="T276" s="2">
        <f t="shared" si="59"/>
        <v>55.982794228258101</v>
      </c>
      <c r="V276" s="11"/>
    </row>
    <row r="277" spans="1:22" ht="15" customHeight="1" x14ac:dyDescent="0.2">
      <c r="A277" s="112">
        <v>50922</v>
      </c>
      <c r="B277" s="5">
        <f>VLOOKUP($A277,'ESAI - Q3 - Low Case'!$A$56:$N$343,9)</f>
        <v>76.662580590939527</v>
      </c>
      <c r="C277" s="2">
        <f t="shared" si="48"/>
        <v>78.96245800866771</v>
      </c>
      <c r="D277" s="2">
        <f t="shared" si="52"/>
        <v>9.1525563635266227</v>
      </c>
      <c r="E277" s="2">
        <f t="shared" si="53"/>
        <v>88.115014372194338</v>
      </c>
      <c r="G277" s="2">
        <f>VLOOKUP($A277,'ESAI - Q3 - Low Case'!$A$56:$N$343,10)</f>
        <v>55.471628004786488</v>
      </c>
      <c r="H277" s="2">
        <f t="shared" si="49"/>
        <v>57.135776844930085</v>
      </c>
      <c r="I277" s="2">
        <f t="shared" si="54"/>
        <v>4.3574257381949746</v>
      </c>
      <c r="J277" s="2">
        <f t="shared" si="55"/>
        <v>61.493202583125061</v>
      </c>
      <c r="L277" s="2">
        <f t="shared" si="56"/>
        <v>76.662580590939527</v>
      </c>
      <c r="M277" s="2">
        <f t="shared" si="50"/>
        <v>78.96245800866771</v>
      </c>
      <c r="N277" s="2"/>
      <c r="O277" s="2">
        <f t="shared" si="57"/>
        <v>78.96245800866771</v>
      </c>
      <c r="Q277" s="2">
        <f t="shared" si="58"/>
        <v>55.471628004786488</v>
      </c>
      <c r="R277" s="2">
        <f t="shared" si="51"/>
        <v>57.135776844930085</v>
      </c>
      <c r="S277" s="2"/>
      <c r="T277" s="2">
        <f t="shared" si="59"/>
        <v>57.135776844930085</v>
      </c>
      <c r="V277" s="11"/>
    </row>
    <row r="278" spans="1:22" ht="15" customHeight="1" x14ac:dyDescent="0.2">
      <c r="A278" s="112">
        <v>50952</v>
      </c>
      <c r="B278" s="5">
        <f>VLOOKUP($A278,'ESAI - Q3 - Low Case'!$A$56:$N$343,9)</f>
        <v>93.356261591034482</v>
      </c>
      <c r="C278" s="2">
        <f t="shared" si="48"/>
        <v>96.156949438765523</v>
      </c>
      <c r="D278" s="2">
        <f t="shared" si="52"/>
        <v>9.1525563635266227</v>
      </c>
      <c r="E278" s="2">
        <f t="shared" si="53"/>
        <v>105.30950580229215</v>
      </c>
      <c r="G278" s="2">
        <f>VLOOKUP($A278,'ESAI - Q3 - Low Case'!$A$56:$N$343,10)</f>
        <v>57.895108443226555</v>
      </c>
      <c r="H278" s="2">
        <f t="shared" si="49"/>
        <v>59.631961696523355</v>
      </c>
      <c r="I278" s="2">
        <f t="shared" si="54"/>
        <v>4.3574257381949746</v>
      </c>
      <c r="J278" s="2">
        <f t="shared" si="55"/>
        <v>63.989387434718331</v>
      </c>
      <c r="L278" s="2">
        <f t="shared" si="56"/>
        <v>93.356261591034482</v>
      </c>
      <c r="M278" s="2">
        <f t="shared" si="50"/>
        <v>96.156949438765523</v>
      </c>
      <c r="N278" s="2"/>
      <c r="O278" s="2">
        <f t="shared" si="57"/>
        <v>96.156949438765523</v>
      </c>
      <c r="Q278" s="2">
        <f t="shared" si="58"/>
        <v>57.895108443226555</v>
      </c>
      <c r="R278" s="2">
        <f t="shared" si="51"/>
        <v>59.631961696523355</v>
      </c>
      <c r="S278" s="2"/>
      <c r="T278" s="2">
        <f t="shared" si="59"/>
        <v>59.631961696523355</v>
      </c>
      <c r="V278" s="11"/>
    </row>
    <row r="279" spans="1:22" ht="15" customHeight="1" x14ac:dyDescent="0.2">
      <c r="A279" s="112">
        <v>50983</v>
      </c>
      <c r="B279" s="5">
        <f>VLOOKUP($A279,'ESAI - Q3 - Low Case'!$A$56:$N$343,9)</f>
        <v>73.053790190187399</v>
      </c>
      <c r="C279" s="2">
        <f t="shared" si="48"/>
        <v>75.24540389589302</v>
      </c>
      <c r="D279" s="2">
        <f t="shared" si="52"/>
        <v>9.1525563635266227</v>
      </c>
      <c r="E279" s="2">
        <f t="shared" si="53"/>
        <v>84.397960259419648</v>
      </c>
      <c r="G279" s="2">
        <f>VLOOKUP($A279,'ESAI - Q3 - Low Case'!$A$56:$N$343,10)</f>
        <v>57.163440294455938</v>
      </c>
      <c r="H279" s="2">
        <f t="shared" si="49"/>
        <v>58.878343503289621</v>
      </c>
      <c r="I279" s="2">
        <f t="shared" si="54"/>
        <v>4.3574257381949746</v>
      </c>
      <c r="J279" s="2">
        <f t="shared" si="55"/>
        <v>63.235769241484597</v>
      </c>
      <c r="L279" s="2">
        <f t="shared" si="56"/>
        <v>73.053790190187399</v>
      </c>
      <c r="M279" s="2">
        <f t="shared" si="50"/>
        <v>75.24540389589302</v>
      </c>
      <c r="N279" s="2"/>
      <c r="O279" s="2">
        <f t="shared" si="57"/>
        <v>75.24540389589302</v>
      </c>
      <c r="Q279" s="2">
        <f t="shared" si="58"/>
        <v>57.163440294455938</v>
      </c>
      <c r="R279" s="2">
        <f t="shared" si="51"/>
        <v>58.878343503289621</v>
      </c>
      <c r="S279" s="2"/>
      <c r="T279" s="2">
        <f t="shared" si="59"/>
        <v>58.878343503289621</v>
      </c>
      <c r="V279" s="11"/>
    </row>
    <row r="280" spans="1:22" ht="15" customHeight="1" x14ac:dyDescent="0.2">
      <c r="A280" s="112">
        <v>51014</v>
      </c>
      <c r="B280" s="5">
        <f>VLOOKUP($A280,'ESAI - Q3 - Low Case'!$A$56:$N$343,9)</f>
        <v>62.524835866333156</v>
      </c>
      <c r="C280" s="2">
        <f t="shared" si="48"/>
        <v>64.400580942323145</v>
      </c>
      <c r="D280" s="2">
        <f t="shared" si="52"/>
        <v>9.1525563635266227</v>
      </c>
      <c r="E280" s="2">
        <f t="shared" si="53"/>
        <v>73.553137305849773</v>
      </c>
      <c r="G280" s="2">
        <f>VLOOKUP($A280,'ESAI - Q3 - Low Case'!$A$56:$N$343,10)</f>
        <v>54.340819639233679</v>
      </c>
      <c r="H280" s="2">
        <f t="shared" si="49"/>
        <v>55.97104422841069</v>
      </c>
      <c r="I280" s="2">
        <f t="shared" si="54"/>
        <v>4.3574257381949746</v>
      </c>
      <c r="J280" s="2">
        <f t="shared" si="55"/>
        <v>60.328469966605667</v>
      </c>
      <c r="L280" s="2">
        <f t="shared" si="56"/>
        <v>62.524835866333156</v>
      </c>
      <c r="M280" s="2">
        <f t="shared" si="50"/>
        <v>64.400580942323145</v>
      </c>
      <c r="N280" s="2"/>
      <c r="O280" s="2">
        <f t="shared" si="57"/>
        <v>64.400580942323145</v>
      </c>
      <c r="Q280" s="2">
        <f t="shared" si="58"/>
        <v>54.340819639233679</v>
      </c>
      <c r="R280" s="2">
        <f t="shared" si="51"/>
        <v>55.97104422841069</v>
      </c>
      <c r="S280" s="2"/>
      <c r="T280" s="2">
        <f t="shared" si="59"/>
        <v>55.97104422841069</v>
      </c>
      <c r="V280" s="11"/>
    </row>
    <row r="281" spans="1:22" ht="15" customHeight="1" x14ac:dyDescent="0.2">
      <c r="A281" s="112">
        <v>51044</v>
      </c>
      <c r="B281" s="5">
        <f>VLOOKUP($A281,'ESAI - Q3 - Low Case'!$A$56:$N$343,9)</f>
        <v>59.948376252363488</v>
      </c>
      <c r="C281" s="2">
        <f t="shared" si="48"/>
        <v>61.746827539934394</v>
      </c>
      <c r="D281" s="2">
        <f t="shared" si="52"/>
        <v>9.1525563635266227</v>
      </c>
      <c r="E281" s="2">
        <f t="shared" si="53"/>
        <v>70.899383903461015</v>
      </c>
      <c r="G281" s="2">
        <f>VLOOKUP($A281,'ESAI - Q3 - Low Case'!$A$56:$N$343,10)</f>
        <v>51.846888854269771</v>
      </c>
      <c r="H281" s="2">
        <f t="shared" si="49"/>
        <v>53.402295519897869</v>
      </c>
      <c r="I281" s="2">
        <f t="shared" si="54"/>
        <v>4.3574257381949746</v>
      </c>
      <c r="J281" s="2">
        <f t="shared" si="55"/>
        <v>57.759721258092846</v>
      </c>
      <c r="L281" s="2">
        <f t="shared" si="56"/>
        <v>59.948376252363488</v>
      </c>
      <c r="M281" s="2">
        <f t="shared" si="50"/>
        <v>61.746827539934394</v>
      </c>
      <c r="N281" s="2"/>
      <c r="O281" s="2">
        <f t="shared" si="57"/>
        <v>61.746827539934394</v>
      </c>
      <c r="Q281" s="2">
        <f t="shared" si="58"/>
        <v>51.846888854269771</v>
      </c>
      <c r="R281" s="2">
        <f t="shared" si="51"/>
        <v>53.402295519897869</v>
      </c>
      <c r="S281" s="2"/>
      <c r="T281" s="2">
        <f t="shared" si="59"/>
        <v>53.402295519897869</v>
      </c>
      <c r="V281" s="11"/>
    </row>
    <row r="282" spans="1:22" ht="15" customHeight="1" x14ac:dyDescent="0.2">
      <c r="A282" s="112">
        <v>51075</v>
      </c>
      <c r="B282" s="5">
        <f>VLOOKUP($A282,'ESAI - Q3 - Low Case'!$A$56:$N$343,9)</f>
        <v>68.198836735286534</v>
      </c>
      <c r="C282" s="2">
        <f t="shared" si="48"/>
        <v>70.244801837345136</v>
      </c>
      <c r="D282" s="2">
        <f t="shared" si="52"/>
        <v>9.1525563635266227</v>
      </c>
      <c r="E282" s="2">
        <f t="shared" si="53"/>
        <v>79.397358200871764</v>
      </c>
      <c r="G282" s="2">
        <f>VLOOKUP($A282,'ESAI - Q3 - Low Case'!$A$56:$N$343,10)</f>
        <v>56.739455594172981</v>
      </c>
      <c r="H282" s="2">
        <f t="shared" si="49"/>
        <v>58.441639261998169</v>
      </c>
      <c r="I282" s="2">
        <f t="shared" si="54"/>
        <v>4.3574257381949746</v>
      </c>
      <c r="J282" s="2">
        <f t="shared" si="55"/>
        <v>62.799065000193146</v>
      </c>
      <c r="L282" s="2">
        <f t="shared" si="56"/>
        <v>68.198836735286534</v>
      </c>
      <c r="M282" s="2">
        <f t="shared" si="50"/>
        <v>70.244801837345136</v>
      </c>
      <c r="N282" s="2"/>
      <c r="O282" s="2">
        <f t="shared" si="57"/>
        <v>70.244801837345136</v>
      </c>
      <c r="Q282" s="2">
        <f t="shared" si="58"/>
        <v>56.739455594172981</v>
      </c>
      <c r="R282" s="2">
        <f t="shared" si="51"/>
        <v>58.441639261998169</v>
      </c>
      <c r="S282" s="2"/>
      <c r="T282" s="2">
        <f t="shared" si="59"/>
        <v>58.441639261998169</v>
      </c>
      <c r="V282" s="11"/>
    </row>
    <row r="283" spans="1:22" ht="15" customHeight="1" x14ac:dyDescent="0.2">
      <c r="A283" s="112">
        <v>51105</v>
      </c>
      <c r="B283" s="5">
        <f>VLOOKUP($A283,'ESAI - Q3 - Low Case'!$A$56:$N$343,9)</f>
        <v>97.1114360302318</v>
      </c>
      <c r="C283" s="2">
        <f t="shared" si="48"/>
        <v>100.02477911113876</v>
      </c>
      <c r="D283" s="2">
        <f t="shared" si="52"/>
        <v>9.1525563635266227</v>
      </c>
      <c r="E283" s="2">
        <f t="shared" si="53"/>
        <v>109.17733547466538</v>
      </c>
      <c r="G283" s="2">
        <f>VLOOKUP($A283,'ESAI - Q3 - Low Case'!$A$56:$N$343,10)</f>
        <v>73.385688013537177</v>
      </c>
      <c r="H283" s="2">
        <f t="shared" si="49"/>
        <v>75.587258653943294</v>
      </c>
      <c r="I283" s="2">
        <f t="shared" si="54"/>
        <v>4.3574257381949746</v>
      </c>
      <c r="J283" s="2">
        <f t="shared" si="55"/>
        <v>79.944684392138271</v>
      </c>
      <c r="L283" s="2">
        <f t="shared" si="56"/>
        <v>97.1114360302318</v>
      </c>
      <c r="M283" s="2">
        <f t="shared" si="50"/>
        <v>100.02477911113876</v>
      </c>
      <c r="N283" s="2"/>
      <c r="O283" s="2">
        <f t="shared" si="57"/>
        <v>100.02477911113876</v>
      </c>
      <c r="Q283" s="2">
        <f t="shared" si="58"/>
        <v>73.385688013537177</v>
      </c>
      <c r="R283" s="2">
        <f t="shared" si="51"/>
        <v>75.587258653943294</v>
      </c>
      <c r="S283" s="2"/>
      <c r="T283" s="2">
        <f t="shared" si="59"/>
        <v>75.587258653943294</v>
      </c>
      <c r="V283" s="11"/>
    </row>
    <row r="284" spans="1:22" ht="15" customHeight="1" x14ac:dyDescent="0.2">
      <c r="A284" s="112">
        <v>51136</v>
      </c>
      <c r="B284" s="5">
        <f>VLOOKUP($A284,'ESAI - Q3 - Low Case'!$A$56:$N$343,9)</f>
        <v>135.90498306856495</v>
      </c>
      <c r="C284" s="2">
        <f t="shared" si="48"/>
        <v>139.98213256062189</v>
      </c>
      <c r="D284" s="2">
        <f t="shared" si="52"/>
        <v>9.2440819271618899</v>
      </c>
      <c r="E284" s="2">
        <f t="shared" si="53"/>
        <v>149.22621448778378</v>
      </c>
      <c r="G284" s="2">
        <f>VLOOKUP($A284,'ESAI - Q3 - Low Case'!$A$56:$N$343,10)</f>
        <v>91.491633605770446</v>
      </c>
      <c r="H284" s="2">
        <f t="shared" si="49"/>
        <v>94.236382613943562</v>
      </c>
      <c r="I284" s="2">
        <f t="shared" si="54"/>
        <v>4.4009999955769246</v>
      </c>
      <c r="J284" s="2">
        <f t="shared" si="55"/>
        <v>98.637382609520486</v>
      </c>
      <c r="L284" s="2">
        <f t="shared" si="56"/>
        <v>135.90498306856495</v>
      </c>
      <c r="M284" s="2">
        <f t="shared" si="50"/>
        <v>139.98213256062189</v>
      </c>
      <c r="N284" s="2"/>
      <c r="O284" s="2">
        <f t="shared" si="57"/>
        <v>139.98213256062189</v>
      </c>
      <c r="Q284" s="2">
        <f t="shared" si="58"/>
        <v>91.491633605770446</v>
      </c>
      <c r="R284" s="2">
        <f t="shared" si="51"/>
        <v>94.236382613943562</v>
      </c>
      <c r="S284" s="2"/>
      <c r="T284" s="2">
        <f t="shared" si="59"/>
        <v>94.236382613943562</v>
      </c>
      <c r="V284" s="11"/>
    </row>
    <row r="285" spans="1:22" ht="15" customHeight="1" x14ac:dyDescent="0.2">
      <c r="A285" s="112">
        <v>51167</v>
      </c>
      <c r="B285" s="5">
        <f>VLOOKUP($A285,'ESAI - Q3 - Low Case'!$A$56:$N$343,9)</f>
        <v>98.566888436491254</v>
      </c>
      <c r="C285" s="2">
        <f t="shared" si="48"/>
        <v>101.52389508958599</v>
      </c>
      <c r="D285" s="2">
        <f t="shared" si="52"/>
        <v>9.2440819271618899</v>
      </c>
      <c r="E285" s="2">
        <f t="shared" si="53"/>
        <v>110.76797701674788</v>
      </c>
      <c r="G285" s="2">
        <f>VLOOKUP($A285,'ESAI - Q3 - Low Case'!$A$56:$N$343,10)</f>
        <v>82.428594208045368</v>
      </c>
      <c r="H285" s="2">
        <f t="shared" si="49"/>
        <v>84.901452034286734</v>
      </c>
      <c r="I285" s="2">
        <f t="shared" si="54"/>
        <v>4.4009999955769246</v>
      </c>
      <c r="J285" s="2">
        <f t="shared" si="55"/>
        <v>89.302452029863659</v>
      </c>
      <c r="L285" s="2">
        <f t="shared" si="56"/>
        <v>98.566888436491254</v>
      </c>
      <c r="M285" s="2">
        <f t="shared" si="50"/>
        <v>101.52389508958599</v>
      </c>
      <c r="N285" s="2"/>
      <c r="O285" s="2">
        <f t="shared" si="57"/>
        <v>101.52389508958599</v>
      </c>
      <c r="Q285" s="2">
        <f t="shared" si="58"/>
        <v>82.428594208045368</v>
      </c>
      <c r="R285" s="2">
        <f t="shared" si="51"/>
        <v>84.901452034286734</v>
      </c>
      <c r="S285" s="2"/>
      <c r="T285" s="2">
        <f t="shared" si="59"/>
        <v>84.901452034286734</v>
      </c>
      <c r="V285" s="11"/>
    </row>
    <row r="286" spans="1:22" ht="15" customHeight="1" x14ac:dyDescent="0.2">
      <c r="A286" s="112">
        <v>51196</v>
      </c>
      <c r="B286" s="5">
        <f>VLOOKUP($A286,'ESAI - Q3 - Low Case'!$A$56:$N$343,9)</f>
        <v>69.791872746686067</v>
      </c>
      <c r="C286" s="2">
        <f t="shared" si="48"/>
        <v>71.88562892908665</v>
      </c>
      <c r="D286" s="2">
        <f t="shared" si="52"/>
        <v>9.2440819271618899</v>
      </c>
      <c r="E286" s="2">
        <f t="shared" si="53"/>
        <v>81.129710856248536</v>
      </c>
      <c r="G286" s="2">
        <f>VLOOKUP($A286,'ESAI - Q3 - Low Case'!$A$56:$N$343,10)</f>
        <v>59.112642749419884</v>
      </c>
      <c r="H286" s="2">
        <f t="shared" si="49"/>
        <v>60.886022031902485</v>
      </c>
      <c r="I286" s="2">
        <f t="shared" si="54"/>
        <v>4.4009999955769246</v>
      </c>
      <c r="J286" s="2">
        <f t="shared" si="55"/>
        <v>65.287022027479409</v>
      </c>
      <c r="L286" s="2">
        <f t="shared" si="56"/>
        <v>69.791872746686067</v>
      </c>
      <c r="M286" s="2">
        <f t="shared" si="50"/>
        <v>71.88562892908665</v>
      </c>
      <c r="N286" s="2"/>
      <c r="O286" s="2">
        <f t="shared" si="57"/>
        <v>71.88562892908665</v>
      </c>
      <c r="Q286" s="2">
        <f t="shared" si="58"/>
        <v>59.112642749419884</v>
      </c>
      <c r="R286" s="2">
        <f t="shared" si="51"/>
        <v>60.886022031902485</v>
      </c>
      <c r="S286" s="2"/>
      <c r="T286" s="2">
        <f t="shared" si="59"/>
        <v>60.886022031902485</v>
      </c>
      <c r="V286" s="11"/>
    </row>
    <row r="287" spans="1:22" ht="15" customHeight="1" x14ac:dyDescent="0.2">
      <c r="A287" s="112">
        <v>51227</v>
      </c>
      <c r="B287" s="5">
        <f>VLOOKUP($A287,'ESAI - Q3 - Low Case'!$A$56:$N$343,9)</f>
        <v>65.779707659075925</v>
      </c>
      <c r="C287" s="2">
        <f t="shared" si="48"/>
        <v>67.7530988888482</v>
      </c>
      <c r="D287" s="2">
        <f t="shared" si="52"/>
        <v>9.2440819271618899</v>
      </c>
      <c r="E287" s="2">
        <f t="shared" si="53"/>
        <v>76.997180816010086</v>
      </c>
      <c r="G287" s="2">
        <f>VLOOKUP($A287,'ESAI - Q3 - Low Case'!$A$56:$N$343,10)</f>
        <v>53.03862995739123</v>
      </c>
      <c r="H287" s="2">
        <f t="shared" si="49"/>
        <v>54.629788856112967</v>
      </c>
      <c r="I287" s="2">
        <f t="shared" si="54"/>
        <v>4.4009999955769246</v>
      </c>
      <c r="J287" s="2">
        <f t="shared" si="55"/>
        <v>59.030788851689891</v>
      </c>
      <c r="L287" s="2">
        <f t="shared" si="56"/>
        <v>65.779707659075925</v>
      </c>
      <c r="M287" s="2">
        <f t="shared" si="50"/>
        <v>67.7530988888482</v>
      </c>
      <c r="N287" s="2"/>
      <c r="O287" s="2">
        <f t="shared" si="57"/>
        <v>67.7530988888482</v>
      </c>
      <c r="Q287" s="2">
        <f t="shared" si="58"/>
        <v>53.03862995739123</v>
      </c>
      <c r="R287" s="2">
        <f t="shared" si="51"/>
        <v>54.629788856112967</v>
      </c>
      <c r="S287" s="2"/>
      <c r="T287" s="2">
        <f t="shared" si="59"/>
        <v>54.629788856112967</v>
      </c>
      <c r="V287" s="11"/>
    </row>
    <row r="288" spans="1:22" ht="15" customHeight="1" x14ac:dyDescent="0.2">
      <c r="A288" s="112">
        <v>51257</v>
      </c>
      <c r="B288" s="5">
        <f>VLOOKUP($A288,'ESAI - Q3 - Low Case'!$A$56:$N$343,9)</f>
        <v>73.880093375225869</v>
      </c>
      <c r="C288" s="2">
        <f t="shared" si="48"/>
        <v>76.096496176482646</v>
      </c>
      <c r="D288" s="2">
        <f t="shared" si="52"/>
        <v>9.2440819271618899</v>
      </c>
      <c r="E288" s="2">
        <f t="shared" si="53"/>
        <v>85.340578103644532</v>
      </c>
      <c r="G288" s="2">
        <f>VLOOKUP($A288,'ESAI - Q3 - Low Case'!$A$56:$N$343,10)</f>
        <v>55.439271954197345</v>
      </c>
      <c r="H288" s="2">
        <f t="shared" si="49"/>
        <v>57.10245011282327</v>
      </c>
      <c r="I288" s="2">
        <f t="shared" si="54"/>
        <v>4.4009999955769246</v>
      </c>
      <c r="J288" s="2">
        <f t="shared" si="55"/>
        <v>61.503450108400195</v>
      </c>
      <c r="L288" s="2">
        <f t="shared" si="56"/>
        <v>73.880093375225869</v>
      </c>
      <c r="M288" s="2">
        <f t="shared" si="50"/>
        <v>76.096496176482646</v>
      </c>
      <c r="N288" s="2"/>
      <c r="O288" s="2">
        <f t="shared" si="57"/>
        <v>76.096496176482646</v>
      </c>
      <c r="Q288" s="2">
        <f t="shared" si="58"/>
        <v>55.439271954197345</v>
      </c>
      <c r="R288" s="2">
        <f t="shared" si="51"/>
        <v>57.10245011282327</v>
      </c>
      <c r="S288" s="2"/>
      <c r="T288" s="2">
        <f t="shared" si="59"/>
        <v>57.10245011282327</v>
      </c>
      <c r="V288" s="11"/>
    </row>
    <row r="289" spans="1:56" ht="15" customHeight="1" x14ac:dyDescent="0.2">
      <c r="A289" s="112">
        <v>51288</v>
      </c>
      <c r="B289" s="5">
        <f>VLOOKUP($A289,'ESAI - Q3 - Low Case'!$A$56:$N$343,9)</f>
        <v>78.195832202758325</v>
      </c>
      <c r="C289" s="2">
        <f t="shared" si="48"/>
        <v>80.541707168841072</v>
      </c>
      <c r="D289" s="2">
        <f t="shared" si="52"/>
        <v>9.2440819271618899</v>
      </c>
      <c r="E289" s="2">
        <f t="shared" si="53"/>
        <v>89.785789096002958</v>
      </c>
      <c r="G289" s="2">
        <f>VLOOKUP($A289,'ESAI - Q3 - Low Case'!$A$56:$N$343,10)</f>
        <v>56.581060564882222</v>
      </c>
      <c r="H289" s="2">
        <f t="shared" si="49"/>
        <v>58.278492381828691</v>
      </c>
      <c r="I289" s="2">
        <f t="shared" si="54"/>
        <v>4.4009999955769246</v>
      </c>
      <c r="J289" s="2">
        <f t="shared" si="55"/>
        <v>62.679492377405616</v>
      </c>
      <c r="L289" s="2">
        <f t="shared" si="56"/>
        <v>78.195832202758325</v>
      </c>
      <c r="M289" s="2">
        <f t="shared" si="50"/>
        <v>80.541707168841072</v>
      </c>
      <c r="N289" s="2"/>
      <c r="O289" s="2">
        <f t="shared" si="57"/>
        <v>80.541707168841072</v>
      </c>
      <c r="Q289" s="2">
        <f t="shared" si="58"/>
        <v>56.581060564882222</v>
      </c>
      <c r="R289" s="2">
        <f t="shared" si="51"/>
        <v>58.278492381828691</v>
      </c>
      <c r="S289" s="2"/>
      <c r="T289" s="2">
        <f t="shared" si="59"/>
        <v>58.278492381828691</v>
      </c>
      <c r="V289" s="11"/>
    </row>
    <row r="290" spans="1:56" ht="15" customHeight="1" x14ac:dyDescent="0.2">
      <c r="A290" s="112">
        <v>51318</v>
      </c>
      <c r="B290" s="5">
        <f>VLOOKUP($A290,'ESAI - Q3 - Low Case'!$A$56:$N$343,9)</f>
        <v>95.223386822855176</v>
      </c>
      <c r="C290" s="2">
        <f t="shared" si="48"/>
        <v>98.080088427540829</v>
      </c>
      <c r="D290" s="2">
        <f t="shared" si="52"/>
        <v>9.2440819271618899</v>
      </c>
      <c r="E290" s="2">
        <f t="shared" si="53"/>
        <v>107.32417035470272</v>
      </c>
      <c r="G290" s="2">
        <f>VLOOKUP($A290,'ESAI - Q3 - Low Case'!$A$56:$N$343,10)</f>
        <v>59.053010612091086</v>
      </c>
      <c r="H290" s="2">
        <f t="shared" si="49"/>
        <v>60.824600930453819</v>
      </c>
      <c r="I290" s="2">
        <f t="shared" si="54"/>
        <v>4.4009999955769246</v>
      </c>
      <c r="J290" s="2">
        <f t="shared" si="55"/>
        <v>65.225600926030751</v>
      </c>
      <c r="L290" s="2">
        <f t="shared" si="56"/>
        <v>95.223386822855176</v>
      </c>
      <c r="M290" s="2">
        <f t="shared" si="50"/>
        <v>98.080088427540829</v>
      </c>
      <c r="N290" s="2"/>
      <c r="O290" s="2">
        <f t="shared" si="57"/>
        <v>98.080088427540829</v>
      </c>
      <c r="Q290" s="2">
        <f t="shared" si="58"/>
        <v>59.053010612091086</v>
      </c>
      <c r="R290" s="2">
        <f t="shared" si="51"/>
        <v>60.824600930453819</v>
      </c>
      <c r="S290" s="2"/>
      <c r="T290" s="2">
        <f t="shared" si="59"/>
        <v>60.824600930453819</v>
      </c>
      <c r="V290" s="11"/>
    </row>
    <row r="291" spans="1:56" ht="15" customHeight="1" x14ac:dyDescent="0.2">
      <c r="A291" s="112">
        <v>51349</v>
      </c>
      <c r="B291" s="5">
        <f>VLOOKUP($A291,'ESAI - Q3 - Low Case'!$A$56:$N$343,9)</f>
        <v>74.514865993991151</v>
      </c>
      <c r="C291" s="2">
        <f t="shared" si="48"/>
        <v>76.750311973810881</v>
      </c>
      <c r="D291" s="2">
        <f t="shared" si="52"/>
        <v>9.2440819271618899</v>
      </c>
      <c r="E291" s="2">
        <f t="shared" si="53"/>
        <v>85.994393900972767</v>
      </c>
      <c r="G291" s="2">
        <f>VLOOKUP($A291,'ESAI - Q3 - Low Case'!$A$56:$N$343,10)</f>
        <v>58.30670910034506</v>
      </c>
      <c r="H291" s="2">
        <f t="shared" si="49"/>
        <v>60.055910373355417</v>
      </c>
      <c r="I291" s="2">
        <f t="shared" si="54"/>
        <v>4.4009999955769246</v>
      </c>
      <c r="J291" s="2">
        <f t="shared" si="55"/>
        <v>64.456910368932341</v>
      </c>
      <c r="L291" s="2">
        <f t="shared" si="56"/>
        <v>74.514865993991151</v>
      </c>
      <c r="M291" s="2">
        <f t="shared" si="50"/>
        <v>76.750311973810881</v>
      </c>
      <c r="N291" s="2"/>
      <c r="O291" s="2">
        <f t="shared" si="57"/>
        <v>76.750311973810881</v>
      </c>
      <c r="Q291" s="2">
        <f t="shared" si="58"/>
        <v>58.30670910034506</v>
      </c>
      <c r="R291" s="2">
        <f t="shared" si="51"/>
        <v>60.055910373355417</v>
      </c>
      <c r="S291" s="2"/>
      <c r="T291" s="2">
        <f t="shared" si="59"/>
        <v>60.055910373355417</v>
      </c>
      <c r="V291" s="11"/>
    </row>
    <row r="292" spans="1:56" ht="15" customHeight="1" x14ac:dyDescent="0.2">
      <c r="A292" s="112">
        <v>51380</v>
      </c>
      <c r="B292" s="5">
        <f>VLOOKUP($A292,'ESAI - Q3 - Low Case'!$A$56:$N$343,9)</f>
        <v>63.775332583659818</v>
      </c>
      <c r="C292" s="2">
        <f t="shared" si="48"/>
        <v>65.688592561169614</v>
      </c>
      <c r="D292" s="2">
        <f t="shared" si="52"/>
        <v>9.2440819271618899</v>
      </c>
      <c r="E292" s="2">
        <f t="shared" si="53"/>
        <v>74.9326744883315</v>
      </c>
      <c r="G292" s="2">
        <f>VLOOKUP($A292,'ESAI - Q3 - Low Case'!$A$56:$N$343,10)</f>
        <v>55.427636032018356</v>
      </c>
      <c r="H292" s="2">
        <f t="shared" si="49"/>
        <v>57.090465112978904</v>
      </c>
      <c r="I292" s="2">
        <f t="shared" si="54"/>
        <v>4.4009999955769246</v>
      </c>
      <c r="J292" s="2">
        <f t="shared" si="55"/>
        <v>61.491465108555829</v>
      </c>
      <c r="L292" s="2">
        <f t="shared" si="56"/>
        <v>63.775332583659818</v>
      </c>
      <c r="M292" s="2">
        <f t="shared" si="50"/>
        <v>65.688592561169614</v>
      </c>
      <c r="N292" s="2"/>
      <c r="O292" s="2">
        <f t="shared" si="57"/>
        <v>65.688592561169614</v>
      </c>
      <c r="Q292" s="2">
        <f t="shared" si="58"/>
        <v>55.427636032018356</v>
      </c>
      <c r="R292" s="2">
        <f t="shared" si="51"/>
        <v>57.090465112978904</v>
      </c>
      <c r="S292" s="2"/>
      <c r="T292" s="2">
        <f t="shared" si="59"/>
        <v>57.090465112978904</v>
      </c>
      <c r="V292" s="11"/>
    </row>
    <row r="293" spans="1:56" ht="15" customHeight="1" x14ac:dyDescent="0.2">
      <c r="A293" s="112">
        <v>51410</v>
      </c>
      <c r="B293" s="5">
        <f>VLOOKUP($A293,'ESAI - Q3 - Low Case'!$A$56:$N$343,9)</f>
        <v>61.147343777410761</v>
      </c>
      <c r="C293" s="2">
        <f t="shared" si="48"/>
        <v>62.981764090733087</v>
      </c>
      <c r="D293" s="2">
        <f t="shared" si="52"/>
        <v>9.2440819271618899</v>
      </c>
      <c r="E293" s="2">
        <f t="shared" si="53"/>
        <v>72.22584601789498</v>
      </c>
      <c r="G293" s="2">
        <f>VLOOKUP($A293,'ESAI - Q3 - Low Case'!$A$56:$N$343,10)</f>
        <v>52.88382663135517</v>
      </c>
      <c r="H293" s="2">
        <f t="shared" si="49"/>
        <v>54.470341430295825</v>
      </c>
      <c r="I293" s="2">
        <f t="shared" si="54"/>
        <v>4.4009999955769246</v>
      </c>
      <c r="J293" s="2">
        <f t="shared" si="55"/>
        <v>58.87134142587275</v>
      </c>
      <c r="L293" s="2">
        <f t="shared" si="56"/>
        <v>61.147343777410761</v>
      </c>
      <c r="M293" s="2">
        <f t="shared" si="50"/>
        <v>62.981764090733087</v>
      </c>
      <c r="N293" s="2"/>
      <c r="O293" s="2">
        <f t="shared" si="57"/>
        <v>62.981764090733087</v>
      </c>
      <c r="Q293" s="2">
        <f t="shared" si="58"/>
        <v>52.88382663135517</v>
      </c>
      <c r="R293" s="2">
        <f t="shared" si="51"/>
        <v>54.470341430295825</v>
      </c>
      <c r="S293" s="2"/>
      <c r="T293" s="2">
        <f t="shared" si="59"/>
        <v>54.470341430295825</v>
      </c>
      <c r="V293" s="11"/>
    </row>
    <row r="294" spans="1:56" ht="15" customHeight="1" x14ac:dyDescent="0.2">
      <c r="A294" s="112">
        <v>51441</v>
      </c>
      <c r="B294" s="5">
        <f>VLOOKUP($A294,'ESAI - Q3 - Low Case'!$A$56:$N$343,9)</f>
        <v>69.562813469992264</v>
      </c>
      <c r="C294" s="2">
        <f t="shared" si="48"/>
        <v>71.649697874092027</v>
      </c>
      <c r="D294" s="2">
        <f t="shared" si="52"/>
        <v>9.2440819271618899</v>
      </c>
      <c r="E294" s="2">
        <f t="shared" si="53"/>
        <v>80.893779801253913</v>
      </c>
      <c r="G294" s="2">
        <f>VLOOKUP($A294,'ESAI - Q3 - Low Case'!$A$56:$N$343,10)</f>
        <v>57.874244706056444</v>
      </c>
      <c r="H294" s="2">
        <f t="shared" si="49"/>
        <v>59.61047204723814</v>
      </c>
      <c r="I294" s="2">
        <f t="shared" si="54"/>
        <v>4.4009999955769246</v>
      </c>
      <c r="J294" s="2">
        <f t="shared" si="55"/>
        <v>64.011472042815058</v>
      </c>
      <c r="L294" s="2">
        <f t="shared" si="56"/>
        <v>69.562813469992264</v>
      </c>
      <c r="M294" s="2">
        <f t="shared" si="50"/>
        <v>71.649697874092027</v>
      </c>
      <c r="N294" s="2"/>
      <c r="O294" s="2">
        <f t="shared" si="57"/>
        <v>71.649697874092027</v>
      </c>
      <c r="Q294" s="2">
        <f t="shared" si="58"/>
        <v>57.874244706056444</v>
      </c>
      <c r="R294" s="2">
        <f t="shared" si="51"/>
        <v>59.61047204723814</v>
      </c>
      <c r="S294" s="2"/>
      <c r="T294" s="2">
        <f t="shared" si="59"/>
        <v>59.61047204723814</v>
      </c>
      <c r="V294" s="11"/>
    </row>
    <row r="295" spans="1:56" ht="15" customHeight="1" x14ac:dyDescent="0.2">
      <c r="A295" s="113">
        <v>51471</v>
      </c>
      <c r="B295" s="110">
        <f>VLOOKUP($A295,'ESAI - Q3 - Low Case'!$A$56:$N$343,9)</f>
        <v>99.053664750836433</v>
      </c>
      <c r="C295" s="9">
        <f t="shared" si="48"/>
        <v>102.02527469336152</v>
      </c>
      <c r="D295" s="9">
        <f t="shared" si="52"/>
        <v>9.2440819271618899</v>
      </c>
      <c r="E295" s="9">
        <f t="shared" si="53"/>
        <v>111.26935662052341</v>
      </c>
      <c r="F295" s="111"/>
      <c r="G295" s="9">
        <f>VLOOKUP($A295,'ESAI - Q3 - Low Case'!$A$56:$N$343,10)</f>
        <v>74.853401773807917</v>
      </c>
      <c r="H295" s="9">
        <f t="shared" si="49"/>
        <v>77.099003827022159</v>
      </c>
      <c r="I295" s="9">
        <f t="shared" si="54"/>
        <v>4.4009999955769246</v>
      </c>
      <c r="J295" s="9">
        <f t="shared" si="55"/>
        <v>81.500003822599083</v>
      </c>
      <c r="K295" s="111"/>
      <c r="L295" s="9">
        <f t="shared" si="56"/>
        <v>99.053664750836433</v>
      </c>
      <c r="M295" s="9">
        <f t="shared" si="50"/>
        <v>102.02527469336152</v>
      </c>
      <c r="N295" s="9"/>
      <c r="O295" s="9">
        <f t="shared" si="57"/>
        <v>102.02527469336152</v>
      </c>
      <c r="P295" s="111"/>
      <c r="Q295" s="9">
        <f t="shared" si="58"/>
        <v>74.853401773807917</v>
      </c>
      <c r="R295" s="9">
        <f t="shared" si="51"/>
        <v>77.099003827022159</v>
      </c>
      <c r="S295" s="9"/>
      <c r="T295" s="9">
        <f t="shared" si="59"/>
        <v>77.099003827022159</v>
      </c>
      <c r="V295" s="11"/>
    </row>
    <row r="296" spans="1:56" ht="15" customHeight="1" x14ac:dyDescent="0.2">
      <c r="A296" s="19"/>
      <c r="B296" s="5"/>
      <c r="C296" s="5"/>
      <c r="D296" s="5"/>
      <c r="E296" s="5"/>
      <c r="G296" s="5"/>
      <c r="H296" s="5"/>
      <c r="I296" s="5"/>
      <c r="J296" s="5"/>
      <c r="L296" s="5"/>
      <c r="M296" s="5"/>
      <c r="N296" s="5"/>
      <c r="O296" s="5"/>
      <c r="Q296" s="5"/>
      <c r="R296" s="5"/>
      <c r="S296" s="5"/>
      <c r="T296" s="5"/>
      <c r="V296" s="11"/>
    </row>
    <row r="297" spans="1:56" ht="15" customHeight="1" x14ac:dyDescent="0.2">
      <c r="A297" s="19"/>
      <c r="B297" s="5"/>
      <c r="C297" s="5"/>
      <c r="D297" s="5"/>
      <c r="E297" s="5"/>
      <c r="G297" s="5"/>
      <c r="H297" s="5"/>
      <c r="I297" s="5"/>
      <c r="J297" s="5"/>
      <c r="L297" s="5"/>
      <c r="M297" s="5"/>
      <c r="N297" s="5"/>
      <c r="O297" s="5"/>
      <c r="Q297" s="5"/>
      <c r="R297" s="5"/>
      <c r="S297" s="5"/>
      <c r="T297" s="5"/>
      <c r="V297" s="11"/>
    </row>
    <row r="298" spans="1:56" ht="15" customHeight="1" x14ac:dyDescent="0.2">
      <c r="A298" s="19"/>
      <c r="B298" s="5"/>
      <c r="C298" s="5"/>
      <c r="D298" s="5"/>
      <c r="E298" s="5"/>
      <c r="G298" s="5"/>
      <c r="H298" s="5"/>
      <c r="I298" s="5"/>
      <c r="J298" s="5"/>
      <c r="L298" s="5"/>
      <c r="M298" s="5"/>
      <c r="N298" s="5"/>
      <c r="O298" s="5"/>
      <c r="Q298" s="5"/>
      <c r="R298" s="5"/>
      <c r="S298" s="5"/>
      <c r="T298" s="5"/>
      <c r="V298" s="11"/>
    </row>
    <row r="299" spans="1:56" ht="15" customHeight="1" x14ac:dyDescent="0.2">
      <c r="A299" s="19"/>
      <c r="B299" s="5"/>
      <c r="C299" s="5"/>
      <c r="D299" s="5"/>
      <c r="E299" s="5"/>
      <c r="G299" s="5"/>
      <c r="H299" s="5"/>
      <c r="I299" s="5"/>
      <c r="J299" s="5"/>
      <c r="L299" s="5"/>
      <c r="M299" s="5"/>
      <c r="N299" s="5"/>
      <c r="O299" s="5"/>
      <c r="Q299" s="5"/>
      <c r="R299" s="5"/>
      <c r="S299" s="5"/>
      <c r="T299" s="5"/>
      <c r="V299" s="11"/>
    </row>
    <row r="300" spans="1:56" ht="15" customHeight="1" x14ac:dyDescent="0.2">
      <c r="A300" s="19"/>
      <c r="B300" s="5"/>
      <c r="C300" s="5"/>
      <c r="D300" s="5"/>
      <c r="E300" s="5"/>
      <c r="G300" s="5"/>
      <c r="H300" s="5"/>
      <c r="I300" s="5"/>
      <c r="J300" s="5"/>
      <c r="L300" s="5"/>
      <c r="M300" s="5"/>
      <c r="N300" s="5"/>
      <c r="O300" s="5"/>
      <c r="Q300" s="5"/>
      <c r="R300" s="5"/>
      <c r="S300" s="5"/>
      <c r="T300" s="5"/>
      <c r="V300" s="11"/>
    </row>
    <row r="301" spans="1:56" ht="15" customHeight="1" x14ac:dyDescent="0.2">
      <c r="A301" s="19"/>
      <c r="B301" s="5"/>
      <c r="C301" s="5"/>
      <c r="D301" s="5"/>
      <c r="E301" s="5"/>
      <c r="G301" s="5"/>
      <c r="H301" s="5"/>
      <c r="I301" s="5"/>
      <c r="J301" s="5"/>
      <c r="L301" s="5"/>
      <c r="M301" s="5"/>
      <c r="N301" s="5"/>
      <c r="O301" s="5"/>
      <c r="Q301" s="5"/>
      <c r="R301" s="5"/>
      <c r="S301" s="5"/>
      <c r="T301" s="5"/>
      <c r="V301" s="11"/>
    </row>
    <row r="302" spans="1:56" ht="15" customHeight="1" x14ac:dyDescent="0.2">
      <c r="A302" s="98"/>
      <c r="B302" s="3"/>
      <c r="C302" s="3"/>
      <c r="D302" s="3"/>
      <c r="E302" s="5"/>
      <c r="F302" s="3"/>
      <c r="G302" s="3"/>
      <c r="H302" s="3"/>
      <c r="I302" s="4"/>
      <c r="J302" s="3"/>
      <c r="L302" s="3"/>
      <c r="M302" s="3"/>
      <c r="N302" s="5"/>
      <c r="O302" s="5"/>
      <c r="P302" s="3"/>
      <c r="Q302" s="3"/>
      <c r="R302" s="3"/>
      <c r="S302" s="4"/>
      <c r="T302" s="3"/>
      <c r="V302" s="6"/>
    </row>
    <row r="303" spans="1:56" ht="42.75" customHeight="1" thickBot="1" x14ac:dyDescent="0.25">
      <c r="A303" s="114" t="s">
        <v>7</v>
      </c>
      <c r="B303" s="114"/>
      <c r="C303" s="114"/>
      <c r="D303" s="114"/>
      <c r="E303" s="114"/>
      <c r="F303" s="115"/>
    </row>
    <row r="304" spans="1:56" x14ac:dyDescent="0.2">
      <c r="A304" s="12" t="s">
        <v>8</v>
      </c>
      <c r="B304" s="13" t="s">
        <v>9</v>
      </c>
      <c r="BD304" s="11" t="s">
        <v>5</v>
      </c>
    </row>
    <row r="305" spans="1:56" x14ac:dyDescent="0.2">
      <c r="A305" s="7"/>
      <c r="B305" s="14" t="s">
        <v>20</v>
      </c>
      <c r="D305" s="8">
        <v>0.5</v>
      </c>
      <c r="E305" s="11" t="s">
        <v>10</v>
      </c>
      <c r="BD305" s="11" t="s">
        <v>5</v>
      </c>
    </row>
    <row r="306" spans="1:56" x14ac:dyDescent="0.2">
      <c r="A306" s="7"/>
      <c r="B306" s="14" t="s">
        <v>21</v>
      </c>
      <c r="D306" s="8">
        <v>0.24</v>
      </c>
      <c r="E306" s="11" t="s">
        <v>10</v>
      </c>
      <c r="BD306" s="11" t="s">
        <v>5</v>
      </c>
    </row>
    <row r="307" spans="1:56" x14ac:dyDescent="0.2">
      <c r="A307" s="12" t="s">
        <v>11</v>
      </c>
      <c r="B307" s="13" t="s">
        <v>12</v>
      </c>
      <c r="BD307" s="11" t="s">
        <v>5</v>
      </c>
    </row>
    <row r="308" spans="1:56" x14ac:dyDescent="0.2">
      <c r="A308" s="7"/>
      <c r="B308" s="14" t="s">
        <v>20</v>
      </c>
      <c r="D308" s="8">
        <v>0.43</v>
      </c>
      <c r="E308" s="11" t="s">
        <v>10</v>
      </c>
      <c r="BD308" s="11" t="s">
        <v>5</v>
      </c>
    </row>
    <row r="309" spans="1:56" x14ac:dyDescent="0.2">
      <c r="A309" s="7"/>
      <c r="B309" s="14" t="s">
        <v>21</v>
      </c>
      <c r="D309" s="8">
        <v>0.21</v>
      </c>
      <c r="E309" s="11" t="s">
        <v>10</v>
      </c>
      <c r="BD309" s="11" t="s">
        <v>5</v>
      </c>
    </row>
    <row r="310" spans="1:56" x14ac:dyDescent="0.2">
      <c r="A310" s="12" t="s">
        <v>24</v>
      </c>
      <c r="B310" s="15" t="s">
        <v>13</v>
      </c>
      <c r="D310" s="8"/>
      <c r="BD310" s="11" t="s">
        <v>5</v>
      </c>
    </row>
    <row r="311" spans="1:56" x14ac:dyDescent="0.2">
      <c r="B311" s="14" t="s">
        <v>22</v>
      </c>
      <c r="D311" s="8">
        <v>97.06</v>
      </c>
      <c r="E311" s="11" t="s">
        <v>14</v>
      </c>
    </row>
    <row r="312" spans="1:56" x14ac:dyDescent="0.2">
      <c r="B312" s="14" t="s">
        <v>23</v>
      </c>
      <c r="D312" s="8">
        <v>69.14</v>
      </c>
      <c r="E312" s="11" t="s">
        <v>14</v>
      </c>
    </row>
    <row r="313" spans="1:56" x14ac:dyDescent="0.2">
      <c r="B313" s="14" t="s">
        <v>20</v>
      </c>
      <c r="D313" s="8">
        <f>D311/16</f>
        <v>6.0662500000000001</v>
      </c>
      <c r="E313" s="11" t="s">
        <v>15</v>
      </c>
    </row>
    <row r="314" spans="1:56" x14ac:dyDescent="0.2">
      <c r="B314" s="14" t="s">
        <v>21</v>
      </c>
      <c r="D314" s="8">
        <f>D312/24</f>
        <v>2.8808333333333334</v>
      </c>
      <c r="E314" s="11" t="s">
        <v>15</v>
      </c>
    </row>
    <row r="315" spans="1:56" x14ac:dyDescent="0.2">
      <c r="A315" s="12" t="s">
        <v>25</v>
      </c>
      <c r="B315" s="12" t="s">
        <v>16</v>
      </c>
      <c r="D315" s="8"/>
    </row>
    <row r="316" spans="1:56" x14ac:dyDescent="0.2">
      <c r="B316" s="14" t="s">
        <v>2</v>
      </c>
      <c r="D316" s="8">
        <f>D305+D308+D313</f>
        <v>6.9962499999999999</v>
      </c>
      <c r="E316" s="11" t="s">
        <v>17</v>
      </c>
    </row>
    <row r="317" spans="1:56" x14ac:dyDescent="0.2">
      <c r="B317" s="14" t="s">
        <v>3</v>
      </c>
      <c r="D317" s="8">
        <f>D306+D309+D314</f>
        <v>3.3308333333333335</v>
      </c>
      <c r="E317" s="11" t="s">
        <v>17</v>
      </c>
    </row>
    <row r="318" spans="1:56" x14ac:dyDescent="0.2">
      <c r="B318" s="14" t="s">
        <v>4</v>
      </c>
      <c r="D318" s="105">
        <v>3.3000000000000002E-2</v>
      </c>
    </row>
    <row r="319" spans="1:56" x14ac:dyDescent="0.2">
      <c r="B319" s="14" t="s">
        <v>18</v>
      </c>
      <c r="D319" s="106">
        <v>2012</v>
      </c>
    </row>
    <row r="320" spans="1:56" x14ac:dyDescent="0.2">
      <c r="B320" s="16" t="s">
        <v>19</v>
      </c>
      <c r="D320" s="105">
        <v>0.01</v>
      </c>
    </row>
    <row r="321" spans="1:5" x14ac:dyDescent="0.2">
      <c r="B321" s="16" t="s">
        <v>0</v>
      </c>
      <c r="C321" s="8"/>
      <c r="D321" s="11">
        <v>2017</v>
      </c>
    </row>
    <row r="322" spans="1:5" ht="15.75" customHeight="1" x14ac:dyDescent="0.2">
      <c r="B322" s="16"/>
      <c r="C322" s="8"/>
    </row>
    <row r="323" spans="1:5" ht="42.75" customHeight="1" thickBot="1" x14ac:dyDescent="0.25">
      <c r="A323" s="114" t="s">
        <v>34</v>
      </c>
      <c r="B323" s="116"/>
      <c r="C323" s="116"/>
      <c r="D323" s="117"/>
      <c r="E323" s="117"/>
    </row>
    <row r="325" spans="1:5" x14ac:dyDescent="0.2">
      <c r="A325" s="16" t="s">
        <v>6</v>
      </c>
      <c r="B325" s="11">
        <v>1.03</v>
      </c>
    </row>
    <row r="339" spans="3:3" ht="13.5" customHeight="1" x14ac:dyDescent="0.2"/>
    <row r="340" spans="3:3" ht="42.75" customHeight="1" x14ac:dyDescent="0.2">
      <c r="C340" s="109"/>
    </row>
    <row r="344" spans="3:3" ht="42.75" customHeight="1" x14ac:dyDescent="0.2">
      <c r="C344" s="109"/>
    </row>
  </sheetData>
  <mergeCells count="3">
    <mergeCell ref="A1:T1"/>
    <mergeCell ref="B4:J4"/>
    <mergeCell ref="L4:T4"/>
  </mergeCells>
  <printOptions horizontalCentered="1" verticalCentered="1"/>
  <pageMargins left="0.7" right="0.7" top="0.75" bottom="0.75" header="0.3" footer="0.3"/>
  <pageSetup scale="45" orientation="landscape" r:id="rId1"/>
  <headerFooter>
    <oddFooter>&amp;L&amp;"-,Regular"&amp;F
&amp;A&amp;R&amp;"-,Regular"&amp;D
&amp;T</oddFooter>
  </headerFooter>
  <rowBreaks count="1" manualBreakCount="1">
    <brk id="67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D344"/>
  <sheetViews>
    <sheetView view="pageBreakPreview" zoomScale="75" zoomScaleNormal="75" zoomScaleSheetLayoutView="75" workbookViewId="0">
      <selection activeCell="J8" sqref="J8"/>
    </sheetView>
  </sheetViews>
  <sheetFormatPr defaultRowHeight="12.75" x14ac:dyDescent="0.2"/>
  <cols>
    <col min="1" max="1" width="20.42578125" style="11" customWidth="1"/>
    <col min="2" max="3" width="12.7109375" style="11" customWidth="1"/>
    <col min="4" max="4" width="16.7109375" style="11" customWidth="1"/>
    <col min="5" max="5" width="12.7109375" style="11" customWidth="1"/>
    <col min="6" max="6" width="3.7109375" style="11" customWidth="1"/>
    <col min="7" max="10" width="12.7109375" style="11" customWidth="1"/>
    <col min="11" max="11" width="3.42578125" style="11" customWidth="1"/>
    <col min="12" max="13" width="12.7109375" style="11" customWidth="1"/>
    <col min="14" max="14" width="16.28515625" style="11" customWidth="1"/>
    <col min="15" max="15" width="12.7109375" style="11" customWidth="1"/>
    <col min="16" max="16" width="3.7109375" style="11" customWidth="1"/>
    <col min="17" max="18" width="12.7109375" style="11" customWidth="1"/>
    <col min="19" max="19" width="17.42578125" style="11" customWidth="1"/>
    <col min="20" max="20" width="12.7109375" style="11" customWidth="1"/>
    <col min="21" max="21" width="4" style="11" customWidth="1"/>
    <col min="22" max="22" width="14.140625" style="7" bestFit="1" customWidth="1"/>
    <col min="23" max="35" width="14.140625" style="11" bestFit="1" customWidth="1"/>
    <col min="36" max="40" width="15.140625" style="11" bestFit="1" customWidth="1"/>
    <col min="41" max="46" width="12.5703125" style="11" bestFit="1" customWidth="1"/>
    <col min="47" max="55" width="10" style="11" bestFit="1" customWidth="1"/>
    <col min="56" max="16384" width="9.140625" style="11"/>
  </cols>
  <sheetData>
    <row r="1" spans="1:56" ht="55.5" customHeight="1" x14ac:dyDescent="0.2">
      <c r="A1" s="137" t="s">
        <v>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9"/>
      <c r="V1" s="11"/>
    </row>
    <row r="4" spans="1:56" ht="42.75" customHeight="1" thickBot="1" x14ac:dyDescent="0.25">
      <c r="B4" s="140" t="s">
        <v>53</v>
      </c>
      <c r="C4" s="140"/>
      <c r="D4" s="140"/>
      <c r="E4" s="140"/>
      <c r="F4" s="140"/>
      <c r="G4" s="140"/>
      <c r="H4" s="140"/>
      <c r="I4" s="140"/>
      <c r="J4" s="140"/>
      <c r="L4" s="140" t="s">
        <v>54</v>
      </c>
      <c r="M4" s="140"/>
      <c r="N4" s="140"/>
      <c r="O4" s="140"/>
      <c r="P4" s="140"/>
      <c r="Q4" s="140"/>
      <c r="R4" s="140"/>
      <c r="S4" s="140"/>
      <c r="T4" s="140"/>
      <c r="V4" s="11"/>
    </row>
    <row r="6" spans="1:56" ht="38.25" x14ac:dyDescent="0.2">
      <c r="A6" s="57"/>
      <c r="B6" s="58" t="s">
        <v>41</v>
      </c>
      <c r="C6" s="58" t="s">
        <v>41</v>
      </c>
      <c r="D6" s="58" t="s">
        <v>35</v>
      </c>
      <c r="E6" s="58" t="s">
        <v>36</v>
      </c>
      <c r="G6" s="58" t="s">
        <v>42</v>
      </c>
      <c r="H6" s="58" t="s">
        <v>42</v>
      </c>
      <c r="I6" s="58" t="s">
        <v>38</v>
      </c>
      <c r="J6" s="58" t="s">
        <v>37</v>
      </c>
      <c r="K6" s="10"/>
      <c r="L6" s="58" t="s">
        <v>41</v>
      </c>
      <c r="M6" s="58" t="s">
        <v>41</v>
      </c>
      <c r="N6" s="58" t="s">
        <v>35</v>
      </c>
      <c r="O6" s="58" t="s">
        <v>39</v>
      </c>
      <c r="Q6" s="58" t="s">
        <v>42</v>
      </c>
      <c r="R6" s="58" t="s">
        <v>42</v>
      </c>
      <c r="S6" s="58" t="s">
        <v>38</v>
      </c>
      <c r="T6" s="58" t="s">
        <v>40</v>
      </c>
      <c r="V6" s="11"/>
    </row>
    <row r="7" spans="1:56" x14ac:dyDescent="0.2">
      <c r="A7" s="20"/>
      <c r="B7" s="59" t="s">
        <v>1</v>
      </c>
      <c r="C7" s="59" t="s">
        <v>33</v>
      </c>
      <c r="D7" s="59" t="s">
        <v>33</v>
      </c>
      <c r="E7" s="59" t="s">
        <v>33</v>
      </c>
      <c r="G7" s="59" t="s">
        <v>1</v>
      </c>
      <c r="H7" s="59" t="s">
        <v>33</v>
      </c>
      <c r="I7" s="59" t="s">
        <v>33</v>
      </c>
      <c r="J7" s="59" t="s">
        <v>33</v>
      </c>
      <c r="L7" s="59" t="s">
        <v>1</v>
      </c>
      <c r="M7" s="59" t="s">
        <v>33</v>
      </c>
      <c r="N7" s="59" t="s">
        <v>33</v>
      </c>
      <c r="O7" s="59" t="s">
        <v>33</v>
      </c>
      <c r="Q7" s="59" t="s">
        <v>1</v>
      </c>
      <c r="R7" s="59" t="s">
        <v>33</v>
      </c>
      <c r="S7" s="59" t="s">
        <v>33</v>
      </c>
      <c r="T7" s="59" t="s">
        <v>33</v>
      </c>
      <c r="V7" s="11"/>
      <c r="BD7" s="11" t="s">
        <v>5</v>
      </c>
    </row>
    <row r="8" spans="1:56" x14ac:dyDescent="0.2">
      <c r="A8" s="102">
        <v>42736</v>
      </c>
      <c r="B8" s="1">
        <f>VLOOKUP($A8,'ESAI - Q3 - Base Case'!$A$56:$N$343,9)</f>
        <v>106.917812</v>
      </c>
      <c r="C8" s="1">
        <f t="shared" ref="C8:C71" si="0">B8*ForEx</f>
        <v>110.12534635999999</v>
      </c>
      <c r="D8" s="1">
        <f>$D$316*(1+$D$320)^((YEAR($A8)-$D$319))</f>
        <v>7.3531290630121244</v>
      </c>
      <c r="E8" s="1">
        <f>C8+D8</f>
        <v>117.47847542301211</v>
      </c>
      <c r="G8" s="2">
        <f>VLOOKUP($A8,'ESAI - Q3 - Base Case'!$A$56:$N$343,10)</f>
        <v>70.732551000000001</v>
      </c>
      <c r="H8" s="1">
        <f t="shared" ref="H8:H71" si="1">G8*ForEx</f>
        <v>72.854527529999999</v>
      </c>
      <c r="I8" s="1">
        <f>$D$317*(1+$D$320)^((YEAR($A8)-$D$319))</f>
        <v>3.5007393085414167</v>
      </c>
      <c r="J8" s="1">
        <f>H8+I8</f>
        <v>76.355266838541411</v>
      </c>
      <c r="L8" s="1">
        <f>B8</f>
        <v>106.917812</v>
      </c>
      <c r="M8" s="1">
        <f t="shared" ref="M8:M71" si="2">L8*ForEx</f>
        <v>110.12534635999999</v>
      </c>
      <c r="N8" s="1"/>
      <c r="O8" s="1">
        <f>M8+N8</f>
        <v>110.12534635999999</v>
      </c>
      <c r="Q8" s="1">
        <f>G8</f>
        <v>70.732551000000001</v>
      </c>
      <c r="R8" s="1">
        <f t="shared" ref="R8:R71" si="3">Q8*ForEx</f>
        <v>72.854527529999999</v>
      </c>
      <c r="S8" s="1"/>
      <c r="T8" s="1">
        <f>R8+S8</f>
        <v>72.854527529999999</v>
      </c>
      <c r="V8" s="11"/>
      <c r="BD8" s="11" t="s">
        <v>5</v>
      </c>
    </row>
    <row r="9" spans="1:56" ht="15" customHeight="1" x14ac:dyDescent="0.2">
      <c r="A9" s="112">
        <v>42767</v>
      </c>
      <c r="B9" s="2">
        <f>VLOOKUP($A9,'ESAI - Q3 - Base Case'!$A$56:$N$343,9)</f>
        <v>77.221249999999998</v>
      </c>
      <c r="C9" s="2">
        <f t="shared" si="0"/>
        <v>79.537887499999997</v>
      </c>
      <c r="D9" s="2">
        <f t="shared" ref="D9:D72" si="4">$D$316*(1+$D$320)^((YEAR($A9)-$D$319))</f>
        <v>7.3531290630121244</v>
      </c>
      <c r="E9" s="2">
        <f t="shared" ref="E9:E72" si="5">C9+D9</f>
        <v>86.891016563012116</v>
      </c>
      <c r="G9" s="2">
        <f>VLOOKUP($A9,'ESAI - Q3 - Base Case'!$A$56:$N$343,10)</f>
        <v>63.866987999999999</v>
      </c>
      <c r="H9" s="2">
        <f t="shared" si="1"/>
        <v>65.782997640000005</v>
      </c>
      <c r="I9" s="2">
        <f t="shared" ref="I9:I72" si="6">$D$317*(1+$D$320)^((YEAR($A9)-$D$319))</f>
        <v>3.5007393085414167</v>
      </c>
      <c r="J9" s="2">
        <f t="shared" ref="J9:J72" si="7">H9+I9</f>
        <v>69.283736948541417</v>
      </c>
      <c r="L9" s="2">
        <f t="shared" ref="L9:L72" si="8">B9</f>
        <v>77.221249999999998</v>
      </c>
      <c r="M9" s="2">
        <f t="shared" si="2"/>
        <v>79.537887499999997</v>
      </c>
      <c r="N9" s="2"/>
      <c r="O9" s="2">
        <f t="shared" ref="O9:O72" si="9">M9+N9</f>
        <v>79.537887499999997</v>
      </c>
      <c r="Q9" s="2">
        <f t="shared" ref="Q9:Q72" si="10">G9</f>
        <v>63.866987999999999</v>
      </c>
      <c r="R9" s="2">
        <f t="shared" si="3"/>
        <v>65.782997640000005</v>
      </c>
      <c r="S9" s="2"/>
      <c r="T9" s="2">
        <f t="shared" ref="T9:T72" si="11">R9+S9</f>
        <v>65.782997640000005</v>
      </c>
      <c r="V9" s="11"/>
      <c r="BD9" s="11" t="s">
        <v>5</v>
      </c>
    </row>
    <row r="10" spans="1:56" ht="15" customHeight="1" x14ac:dyDescent="0.2">
      <c r="A10" s="112">
        <v>42795</v>
      </c>
      <c r="B10" s="2">
        <f>VLOOKUP($A10,'ESAI - Q3 - Base Case'!$A$56:$N$343,9)</f>
        <v>51.091113999999997</v>
      </c>
      <c r="C10" s="2">
        <f t="shared" si="0"/>
        <v>52.623847419999997</v>
      </c>
      <c r="D10" s="2">
        <f t="shared" si="4"/>
        <v>7.3531290630121244</v>
      </c>
      <c r="E10" s="2">
        <f t="shared" si="5"/>
        <v>59.976976483012123</v>
      </c>
      <c r="G10" s="2">
        <f>VLOOKUP($A10,'ESAI - Q3 - Base Case'!$A$56:$N$343,10)</f>
        <v>42.340291999999998</v>
      </c>
      <c r="H10" s="2">
        <f t="shared" si="1"/>
        <v>43.610500760000001</v>
      </c>
      <c r="I10" s="2">
        <f t="shared" si="6"/>
        <v>3.5007393085414167</v>
      </c>
      <c r="J10" s="2">
        <f t="shared" si="7"/>
        <v>47.11124006854142</v>
      </c>
      <c r="L10" s="2">
        <f t="shared" si="8"/>
        <v>51.091113999999997</v>
      </c>
      <c r="M10" s="2">
        <f t="shared" si="2"/>
        <v>52.623847419999997</v>
      </c>
      <c r="N10" s="2"/>
      <c r="O10" s="2">
        <f t="shared" si="9"/>
        <v>52.623847419999997</v>
      </c>
      <c r="Q10" s="2">
        <f t="shared" si="10"/>
        <v>42.340291999999998</v>
      </c>
      <c r="R10" s="2">
        <f t="shared" si="3"/>
        <v>43.610500760000001</v>
      </c>
      <c r="S10" s="2"/>
      <c r="T10" s="2">
        <f t="shared" si="11"/>
        <v>43.610500760000001</v>
      </c>
      <c r="V10" s="11"/>
      <c r="BD10" s="11" t="s">
        <v>5</v>
      </c>
    </row>
    <row r="11" spans="1:56" ht="15" customHeight="1" x14ac:dyDescent="0.2">
      <c r="A11" s="112">
        <v>42826</v>
      </c>
      <c r="B11" s="2">
        <f>VLOOKUP($A11,'ESAI - Q3 - Base Case'!$A$56:$N$343,9)</f>
        <v>46.184437000000003</v>
      </c>
      <c r="C11" s="2">
        <f t="shared" si="0"/>
        <v>47.569970110000007</v>
      </c>
      <c r="D11" s="2">
        <f t="shared" si="4"/>
        <v>7.3531290630121244</v>
      </c>
      <c r="E11" s="2">
        <f t="shared" si="5"/>
        <v>54.923099173012133</v>
      </c>
      <c r="G11" s="2">
        <f>VLOOKUP($A11,'ESAI - Q3 - Base Case'!$A$56:$N$343,10)</f>
        <v>37.492750000000001</v>
      </c>
      <c r="H11" s="2">
        <f t="shared" si="1"/>
        <v>38.617532500000003</v>
      </c>
      <c r="I11" s="2">
        <f t="shared" si="6"/>
        <v>3.5007393085414167</v>
      </c>
      <c r="J11" s="2">
        <f t="shared" si="7"/>
        <v>42.118271808541422</v>
      </c>
      <c r="L11" s="2">
        <f t="shared" si="8"/>
        <v>46.184437000000003</v>
      </c>
      <c r="M11" s="2">
        <f t="shared" si="2"/>
        <v>47.569970110000007</v>
      </c>
      <c r="N11" s="2"/>
      <c r="O11" s="2">
        <f t="shared" si="9"/>
        <v>47.569970110000007</v>
      </c>
      <c r="Q11" s="2">
        <f t="shared" si="10"/>
        <v>37.492750000000001</v>
      </c>
      <c r="R11" s="2">
        <f t="shared" si="3"/>
        <v>38.617532500000003</v>
      </c>
      <c r="S11" s="2"/>
      <c r="T11" s="2">
        <f t="shared" si="11"/>
        <v>38.617532500000003</v>
      </c>
      <c r="V11" s="11"/>
      <c r="BD11" s="11" t="s">
        <v>5</v>
      </c>
    </row>
    <row r="12" spans="1:56" ht="15" customHeight="1" x14ac:dyDescent="0.2">
      <c r="A12" s="112">
        <v>42856</v>
      </c>
      <c r="B12" s="2">
        <f>VLOOKUP($A12,'ESAI - Q3 - Base Case'!$A$56:$N$343,9)</f>
        <v>45.478695000000002</v>
      </c>
      <c r="C12" s="2">
        <f t="shared" si="0"/>
        <v>46.843055850000006</v>
      </c>
      <c r="D12" s="2">
        <f t="shared" si="4"/>
        <v>7.3531290630121244</v>
      </c>
      <c r="E12" s="2">
        <f t="shared" si="5"/>
        <v>54.196184913012132</v>
      </c>
      <c r="G12" s="2">
        <f>VLOOKUP($A12,'ESAI - Q3 - Base Case'!$A$56:$N$343,10)</f>
        <v>37.741622</v>
      </c>
      <c r="H12" s="2">
        <f t="shared" si="1"/>
        <v>38.873870660000001</v>
      </c>
      <c r="I12" s="2">
        <f t="shared" si="6"/>
        <v>3.5007393085414167</v>
      </c>
      <c r="J12" s="2">
        <f t="shared" si="7"/>
        <v>42.374609968541421</v>
      </c>
      <c r="L12" s="2">
        <f t="shared" si="8"/>
        <v>45.478695000000002</v>
      </c>
      <c r="M12" s="2">
        <f t="shared" si="2"/>
        <v>46.843055850000006</v>
      </c>
      <c r="N12" s="2"/>
      <c r="O12" s="2">
        <f t="shared" si="9"/>
        <v>46.843055850000006</v>
      </c>
      <c r="Q12" s="2">
        <f t="shared" si="10"/>
        <v>37.741622</v>
      </c>
      <c r="R12" s="2">
        <f t="shared" si="3"/>
        <v>38.873870660000001</v>
      </c>
      <c r="S12" s="2"/>
      <c r="T12" s="2">
        <f t="shared" si="11"/>
        <v>38.873870660000001</v>
      </c>
      <c r="V12" s="11"/>
      <c r="BD12" s="11" t="s">
        <v>5</v>
      </c>
    </row>
    <row r="13" spans="1:56" ht="15" customHeight="1" x14ac:dyDescent="0.2">
      <c r="A13" s="112">
        <v>42887</v>
      </c>
      <c r="B13" s="2">
        <f>VLOOKUP($A13,'ESAI - Q3 - Base Case'!$A$56:$N$343,9)</f>
        <v>54.364885999999998</v>
      </c>
      <c r="C13" s="2">
        <f t="shared" si="0"/>
        <v>55.995832579999998</v>
      </c>
      <c r="D13" s="2">
        <f t="shared" si="4"/>
        <v>7.3531290630121244</v>
      </c>
      <c r="E13" s="2">
        <f t="shared" si="5"/>
        <v>63.348961643012125</v>
      </c>
      <c r="G13" s="2">
        <f>VLOOKUP($A13,'ESAI - Q3 - Base Case'!$A$56:$N$343,10)</f>
        <v>37.643613999999999</v>
      </c>
      <c r="H13" s="2">
        <f t="shared" si="1"/>
        <v>38.77292242</v>
      </c>
      <c r="I13" s="2">
        <f t="shared" si="6"/>
        <v>3.5007393085414167</v>
      </c>
      <c r="J13" s="2">
        <f t="shared" si="7"/>
        <v>42.27366172854142</v>
      </c>
      <c r="L13" s="2">
        <f t="shared" si="8"/>
        <v>54.364885999999998</v>
      </c>
      <c r="M13" s="2">
        <f t="shared" si="2"/>
        <v>55.995832579999998</v>
      </c>
      <c r="N13" s="2"/>
      <c r="O13" s="2">
        <f t="shared" si="9"/>
        <v>55.995832579999998</v>
      </c>
      <c r="Q13" s="2">
        <f t="shared" si="10"/>
        <v>37.643613999999999</v>
      </c>
      <c r="R13" s="2">
        <f t="shared" si="3"/>
        <v>38.77292242</v>
      </c>
      <c r="S13" s="2"/>
      <c r="T13" s="2">
        <f t="shared" si="11"/>
        <v>38.77292242</v>
      </c>
      <c r="V13" s="11"/>
      <c r="BD13" s="11" t="s">
        <v>5</v>
      </c>
    </row>
    <row r="14" spans="1:56" ht="15" customHeight="1" x14ac:dyDescent="0.2">
      <c r="A14" s="112">
        <v>42917</v>
      </c>
      <c r="B14" s="2">
        <f>VLOOKUP($A14,'ESAI - Q3 - Base Case'!$A$56:$N$343,9)</f>
        <v>69.848868999999993</v>
      </c>
      <c r="C14" s="2">
        <f t="shared" si="0"/>
        <v>71.944335069999994</v>
      </c>
      <c r="D14" s="2">
        <f t="shared" si="4"/>
        <v>7.3531290630121244</v>
      </c>
      <c r="E14" s="2">
        <f t="shared" si="5"/>
        <v>79.297464133012113</v>
      </c>
      <c r="G14" s="2">
        <f>VLOOKUP($A14,'ESAI - Q3 - Base Case'!$A$56:$N$343,10)</f>
        <v>41.152400999999998</v>
      </c>
      <c r="H14" s="2">
        <f t="shared" si="1"/>
        <v>42.38697303</v>
      </c>
      <c r="I14" s="2">
        <f t="shared" si="6"/>
        <v>3.5007393085414167</v>
      </c>
      <c r="J14" s="2">
        <f t="shared" si="7"/>
        <v>45.887712338541419</v>
      </c>
      <c r="L14" s="2">
        <f t="shared" si="8"/>
        <v>69.848868999999993</v>
      </c>
      <c r="M14" s="2">
        <f t="shared" si="2"/>
        <v>71.944335069999994</v>
      </c>
      <c r="N14" s="2"/>
      <c r="O14" s="2">
        <f t="shared" si="9"/>
        <v>71.944335069999994</v>
      </c>
      <c r="Q14" s="2">
        <f t="shared" si="10"/>
        <v>41.152400999999998</v>
      </c>
      <c r="R14" s="2">
        <f t="shared" si="3"/>
        <v>42.38697303</v>
      </c>
      <c r="S14" s="2"/>
      <c r="T14" s="2">
        <f t="shared" si="11"/>
        <v>42.38697303</v>
      </c>
      <c r="V14" s="11"/>
      <c r="BD14" s="11" t="s">
        <v>5</v>
      </c>
    </row>
    <row r="15" spans="1:56" ht="15" customHeight="1" x14ac:dyDescent="0.2">
      <c r="A15" s="112">
        <v>42948</v>
      </c>
      <c r="B15" s="2">
        <f>VLOOKUP($A15,'ESAI - Q3 - Base Case'!$A$56:$N$343,9)</f>
        <v>59.460054</v>
      </c>
      <c r="C15" s="2">
        <f t="shared" si="0"/>
        <v>61.243855619999998</v>
      </c>
      <c r="D15" s="2">
        <f t="shared" si="4"/>
        <v>7.3531290630121244</v>
      </c>
      <c r="E15" s="2">
        <f t="shared" si="5"/>
        <v>68.596984683012124</v>
      </c>
      <c r="G15" s="2">
        <f>VLOOKUP($A15,'ESAI - Q3 - Base Case'!$A$56:$N$343,10)</f>
        <v>40.721860999999997</v>
      </c>
      <c r="H15" s="2">
        <f t="shared" si="1"/>
        <v>41.94351683</v>
      </c>
      <c r="I15" s="2">
        <f t="shared" si="6"/>
        <v>3.5007393085414167</v>
      </c>
      <c r="J15" s="2">
        <f t="shared" si="7"/>
        <v>45.444256138541419</v>
      </c>
      <c r="L15" s="2">
        <f t="shared" si="8"/>
        <v>59.460054</v>
      </c>
      <c r="M15" s="2">
        <f t="shared" si="2"/>
        <v>61.243855619999998</v>
      </c>
      <c r="N15" s="2"/>
      <c r="O15" s="2">
        <f t="shared" si="9"/>
        <v>61.243855619999998</v>
      </c>
      <c r="Q15" s="2">
        <f t="shared" si="10"/>
        <v>40.721860999999997</v>
      </c>
      <c r="R15" s="2">
        <f t="shared" si="3"/>
        <v>41.94351683</v>
      </c>
      <c r="S15" s="2"/>
      <c r="T15" s="2">
        <f t="shared" si="11"/>
        <v>41.94351683</v>
      </c>
      <c r="V15" s="11"/>
      <c r="BD15" s="11" t="s">
        <v>5</v>
      </c>
    </row>
    <row r="16" spans="1:56" ht="15" customHeight="1" x14ac:dyDescent="0.2">
      <c r="A16" s="112">
        <v>42979</v>
      </c>
      <c r="B16" s="2">
        <f>VLOOKUP($A16,'ESAI - Q3 - Base Case'!$A$56:$N$343,9)</f>
        <v>46.233809000000001</v>
      </c>
      <c r="C16" s="2">
        <f t="shared" si="0"/>
        <v>47.620823270000002</v>
      </c>
      <c r="D16" s="2">
        <f t="shared" si="4"/>
        <v>7.3531290630121244</v>
      </c>
      <c r="E16" s="2">
        <f t="shared" si="5"/>
        <v>54.973952333012129</v>
      </c>
      <c r="G16" s="2">
        <f>VLOOKUP($A16,'ESAI - Q3 - Base Case'!$A$56:$N$343,10)</f>
        <v>39.716847999999999</v>
      </c>
      <c r="H16" s="2">
        <f t="shared" si="1"/>
        <v>40.908353439999999</v>
      </c>
      <c r="I16" s="2">
        <f t="shared" si="6"/>
        <v>3.5007393085414167</v>
      </c>
      <c r="J16" s="2">
        <f t="shared" si="7"/>
        <v>44.409092748541418</v>
      </c>
      <c r="L16" s="2">
        <f t="shared" si="8"/>
        <v>46.233809000000001</v>
      </c>
      <c r="M16" s="2">
        <f t="shared" si="2"/>
        <v>47.620823270000002</v>
      </c>
      <c r="N16" s="2"/>
      <c r="O16" s="2">
        <f t="shared" si="9"/>
        <v>47.620823270000002</v>
      </c>
      <c r="Q16" s="2">
        <f t="shared" si="10"/>
        <v>39.716847999999999</v>
      </c>
      <c r="R16" s="2">
        <f t="shared" si="3"/>
        <v>40.908353439999999</v>
      </c>
      <c r="S16" s="2"/>
      <c r="T16" s="2">
        <f t="shared" si="11"/>
        <v>40.908353439999999</v>
      </c>
      <c r="V16" s="11"/>
      <c r="BD16" s="11" t="s">
        <v>5</v>
      </c>
    </row>
    <row r="17" spans="1:56" ht="15" customHeight="1" x14ac:dyDescent="0.2">
      <c r="A17" s="112">
        <v>43009</v>
      </c>
      <c r="B17" s="2">
        <f>VLOOKUP($A17,'ESAI - Q3 - Base Case'!$A$56:$N$343,9)</f>
        <v>43.835852000000003</v>
      </c>
      <c r="C17" s="2">
        <f t="shared" si="0"/>
        <v>45.150927560000007</v>
      </c>
      <c r="D17" s="2">
        <f t="shared" si="4"/>
        <v>7.3531290630121244</v>
      </c>
      <c r="E17" s="2">
        <f t="shared" si="5"/>
        <v>52.504056623012133</v>
      </c>
      <c r="G17" s="2">
        <f>VLOOKUP($A17,'ESAI - Q3 - Base Case'!$A$56:$N$343,10)</f>
        <v>37.170662999999998</v>
      </c>
      <c r="H17" s="2">
        <f t="shared" si="1"/>
        <v>38.28578289</v>
      </c>
      <c r="I17" s="2">
        <f t="shared" si="6"/>
        <v>3.5007393085414167</v>
      </c>
      <c r="J17" s="2">
        <f t="shared" si="7"/>
        <v>41.786522198541419</v>
      </c>
      <c r="L17" s="2">
        <f t="shared" si="8"/>
        <v>43.835852000000003</v>
      </c>
      <c r="M17" s="2">
        <f t="shared" si="2"/>
        <v>45.150927560000007</v>
      </c>
      <c r="N17" s="2"/>
      <c r="O17" s="2">
        <f t="shared" si="9"/>
        <v>45.150927560000007</v>
      </c>
      <c r="Q17" s="2">
        <f t="shared" si="10"/>
        <v>37.170662999999998</v>
      </c>
      <c r="R17" s="2">
        <f t="shared" si="3"/>
        <v>38.28578289</v>
      </c>
      <c r="S17" s="2"/>
      <c r="T17" s="2">
        <f t="shared" si="11"/>
        <v>38.28578289</v>
      </c>
      <c r="V17" s="11"/>
      <c r="BD17" s="11" t="s">
        <v>5</v>
      </c>
    </row>
    <row r="18" spans="1:56" ht="15" customHeight="1" x14ac:dyDescent="0.2">
      <c r="A18" s="112">
        <v>43040</v>
      </c>
      <c r="B18" s="2">
        <f>VLOOKUP($A18,'ESAI - Q3 - Base Case'!$A$56:$N$343,9)</f>
        <v>47.768152999999998</v>
      </c>
      <c r="C18" s="2">
        <f t="shared" si="0"/>
        <v>49.20119759</v>
      </c>
      <c r="D18" s="2">
        <f t="shared" si="4"/>
        <v>7.3531290630121244</v>
      </c>
      <c r="E18" s="2">
        <f t="shared" si="5"/>
        <v>56.554326653012126</v>
      </c>
      <c r="G18" s="2">
        <f>VLOOKUP($A18,'ESAI - Q3 - Base Case'!$A$56:$N$343,10)</f>
        <v>41.306739</v>
      </c>
      <c r="H18" s="2">
        <f t="shared" si="1"/>
        <v>42.545941169999999</v>
      </c>
      <c r="I18" s="2">
        <f t="shared" si="6"/>
        <v>3.5007393085414167</v>
      </c>
      <c r="J18" s="2">
        <f t="shared" si="7"/>
        <v>46.046680478541418</v>
      </c>
      <c r="L18" s="2">
        <f t="shared" si="8"/>
        <v>47.768152999999998</v>
      </c>
      <c r="M18" s="2">
        <f t="shared" si="2"/>
        <v>49.20119759</v>
      </c>
      <c r="N18" s="2"/>
      <c r="O18" s="2">
        <f t="shared" si="9"/>
        <v>49.20119759</v>
      </c>
      <c r="Q18" s="2">
        <f t="shared" si="10"/>
        <v>41.306739</v>
      </c>
      <c r="R18" s="2">
        <f t="shared" si="3"/>
        <v>42.545941169999999</v>
      </c>
      <c r="S18" s="2"/>
      <c r="T18" s="2">
        <f t="shared" si="11"/>
        <v>42.545941169999999</v>
      </c>
      <c r="V18" s="11"/>
      <c r="BD18" s="11" t="s">
        <v>5</v>
      </c>
    </row>
    <row r="19" spans="1:56" ht="15" customHeight="1" x14ac:dyDescent="0.2">
      <c r="A19" s="112">
        <v>43070</v>
      </c>
      <c r="B19" s="2">
        <f>VLOOKUP($A19,'ESAI - Q3 - Base Case'!$A$56:$N$343,9)</f>
        <v>74.181904000000003</v>
      </c>
      <c r="C19" s="2">
        <f t="shared" si="0"/>
        <v>76.407361120000004</v>
      </c>
      <c r="D19" s="2">
        <f t="shared" si="4"/>
        <v>7.3531290630121244</v>
      </c>
      <c r="E19" s="2">
        <f t="shared" si="5"/>
        <v>83.760490183012124</v>
      </c>
      <c r="G19" s="2">
        <f>VLOOKUP($A19,'ESAI - Q3 - Base Case'!$A$56:$N$343,10)</f>
        <v>55.583503999999998</v>
      </c>
      <c r="H19" s="2">
        <f t="shared" si="1"/>
        <v>57.251009119999999</v>
      </c>
      <c r="I19" s="2">
        <f t="shared" si="6"/>
        <v>3.5007393085414167</v>
      </c>
      <c r="J19" s="2">
        <f t="shared" si="7"/>
        <v>60.751748428541418</v>
      </c>
      <c r="L19" s="2">
        <f t="shared" si="8"/>
        <v>74.181904000000003</v>
      </c>
      <c r="M19" s="2">
        <f t="shared" si="2"/>
        <v>76.407361120000004</v>
      </c>
      <c r="N19" s="2"/>
      <c r="O19" s="2">
        <f t="shared" si="9"/>
        <v>76.407361120000004</v>
      </c>
      <c r="Q19" s="2">
        <f t="shared" si="10"/>
        <v>55.583503999999998</v>
      </c>
      <c r="R19" s="2">
        <f t="shared" si="3"/>
        <v>57.251009119999999</v>
      </c>
      <c r="S19" s="2"/>
      <c r="T19" s="2">
        <f t="shared" si="11"/>
        <v>57.251009119999999</v>
      </c>
      <c r="V19" s="11"/>
      <c r="BD19" s="11" t="s">
        <v>5</v>
      </c>
    </row>
    <row r="20" spans="1:56" ht="15" customHeight="1" x14ac:dyDescent="0.2">
      <c r="A20" s="112">
        <v>43101</v>
      </c>
      <c r="B20" s="2">
        <f>VLOOKUP($A20,'ESAI - Q3 - Base Case'!$A$56:$N$343,9)</f>
        <v>104.652717</v>
      </c>
      <c r="C20" s="2">
        <f t="shared" si="0"/>
        <v>107.79229850999999</v>
      </c>
      <c r="D20" s="2">
        <f t="shared" si="4"/>
        <v>7.4266603536422471</v>
      </c>
      <c r="E20" s="2">
        <f t="shared" si="5"/>
        <v>115.21895886364224</v>
      </c>
      <c r="G20" s="2">
        <f>VLOOKUP($A20,'ESAI - Q3 - Base Case'!$A$56:$N$343,10)</f>
        <v>71.427233999999999</v>
      </c>
      <c r="H20" s="2">
        <f t="shared" si="1"/>
        <v>73.570051019999994</v>
      </c>
      <c r="I20" s="2">
        <f t="shared" si="6"/>
        <v>3.5357467016268314</v>
      </c>
      <c r="J20" s="2">
        <f t="shared" si="7"/>
        <v>77.105797721626828</v>
      </c>
      <c r="L20" s="2">
        <f t="shared" si="8"/>
        <v>104.652717</v>
      </c>
      <c r="M20" s="2">
        <f t="shared" si="2"/>
        <v>107.79229850999999</v>
      </c>
      <c r="N20" s="2"/>
      <c r="O20" s="2">
        <f t="shared" si="9"/>
        <v>107.79229850999999</v>
      </c>
      <c r="Q20" s="2">
        <f t="shared" si="10"/>
        <v>71.427233999999999</v>
      </c>
      <c r="R20" s="2">
        <f t="shared" si="3"/>
        <v>73.570051019999994</v>
      </c>
      <c r="S20" s="2"/>
      <c r="T20" s="2">
        <f t="shared" si="11"/>
        <v>73.570051019999994</v>
      </c>
      <c r="V20" s="11"/>
      <c r="BD20" s="11" t="s">
        <v>5</v>
      </c>
    </row>
    <row r="21" spans="1:56" ht="15" customHeight="1" x14ac:dyDescent="0.2">
      <c r="A21" s="112">
        <v>43132</v>
      </c>
      <c r="B21" s="2">
        <f>VLOOKUP($A21,'ESAI - Q3 - Base Case'!$A$56:$N$343,9)</f>
        <v>76.173062000000002</v>
      </c>
      <c r="C21" s="2">
        <f t="shared" si="0"/>
        <v>78.458253859999999</v>
      </c>
      <c r="D21" s="2">
        <f t="shared" si="4"/>
        <v>7.4266603536422471</v>
      </c>
      <c r="E21" s="2">
        <f t="shared" si="5"/>
        <v>85.884914213642247</v>
      </c>
      <c r="G21" s="2">
        <f>VLOOKUP($A21,'ESAI - Q3 - Base Case'!$A$56:$N$343,10)</f>
        <v>64.252555999999998</v>
      </c>
      <c r="H21" s="2">
        <f t="shared" si="1"/>
        <v>66.18013268</v>
      </c>
      <c r="I21" s="2">
        <f t="shared" si="6"/>
        <v>3.5357467016268314</v>
      </c>
      <c r="J21" s="2">
        <f t="shared" si="7"/>
        <v>69.715879381626834</v>
      </c>
      <c r="L21" s="2">
        <f t="shared" si="8"/>
        <v>76.173062000000002</v>
      </c>
      <c r="M21" s="2">
        <f t="shared" si="2"/>
        <v>78.458253859999999</v>
      </c>
      <c r="N21" s="2"/>
      <c r="O21" s="2">
        <f t="shared" si="9"/>
        <v>78.458253859999999</v>
      </c>
      <c r="Q21" s="2">
        <f t="shared" si="10"/>
        <v>64.252555999999998</v>
      </c>
      <c r="R21" s="2">
        <f t="shared" si="3"/>
        <v>66.18013268</v>
      </c>
      <c r="S21" s="2"/>
      <c r="T21" s="2">
        <f t="shared" si="11"/>
        <v>66.18013268</v>
      </c>
      <c r="V21" s="11"/>
      <c r="BD21" s="11" t="s">
        <v>5</v>
      </c>
    </row>
    <row r="22" spans="1:56" ht="15" customHeight="1" x14ac:dyDescent="0.2">
      <c r="A22" s="112">
        <v>43160</v>
      </c>
      <c r="B22" s="2">
        <f>VLOOKUP($A22,'ESAI - Q3 - Base Case'!$A$56:$N$343,9)</f>
        <v>51.446021999999999</v>
      </c>
      <c r="C22" s="2">
        <f t="shared" si="0"/>
        <v>52.989402660000003</v>
      </c>
      <c r="D22" s="2">
        <f t="shared" si="4"/>
        <v>7.4266603536422471</v>
      </c>
      <c r="E22" s="2">
        <f t="shared" si="5"/>
        <v>60.416063013642251</v>
      </c>
      <c r="G22" s="2">
        <f>VLOOKUP($A22,'ESAI - Q3 - Base Case'!$A$56:$N$343,10)</f>
        <v>43.035969000000001</v>
      </c>
      <c r="H22" s="2">
        <f t="shared" si="1"/>
        <v>44.327048070000004</v>
      </c>
      <c r="I22" s="2">
        <f t="shared" si="6"/>
        <v>3.5357467016268314</v>
      </c>
      <c r="J22" s="2">
        <f t="shared" si="7"/>
        <v>47.862794771626838</v>
      </c>
      <c r="L22" s="2">
        <f t="shared" si="8"/>
        <v>51.446021999999999</v>
      </c>
      <c r="M22" s="2">
        <f t="shared" si="2"/>
        <v>52.989402660000003</v>
      </c>
      <c r="N22" s="2"/>
      <c r="O22" s="2">
        <f t="shared" si="9"/>
        <v>52.989402660000003</v>
      </c>
      <c r="Q22" s="2">
        <f t="shared" si="10"/>
        <v>43.035969000000001</v>
      </c>
      <c r="R22" s="2">
        <f t="shared" si="3"/>
        <v>44.327048070000004</v>
      </c>
      <c r="S22" s="2"/>
      <c r="T22" s="2">
        <f t="shared" si="11"/>
        <v>44.327048070000004</v>
      </c>
      <c r="V22" s="11"/>
      <c r="BD22" s="11" t="s">
        <v>5</v>
      </c>
    </row>
    <row r="23" spans="1:56" ht="15" customHeight="1" x14ac:dyDescent="0.2">
      <c r="A23" s="112">
        <v>43191</v>
      </c>
      <c r="B23" s="2">
        <f>VLOOKUP($A23,'ESAI - Q3 - Base Case'!$A$56:$N$343,9)</f>
        <v>46.964761000000003</v>
      </c>
      <c r="C23" s="2">
        <f t="shared" si="0"/>
        <v>48.373703830000004</v>
      </c>
      <c r="D23" s="2">
        <f t="shared" si="4"/>
        <v>7.4266603536422471</v>
      </c>
      <c r="E23" s="2">
        <f t="shared" si="5"/>
        <v>55.800364183642252</v>
      </c>
      <c r="G23" s="2">
        <f>VLOOKUP($A23,'ESAI - Q3 - Base Case'!$A$56:$N$343,10)</f>
        <v>38.153202999999998</v>
      </c>
      <c r="H23" s="2">
        <f t="shared" si="1"/>
        <v>39.297799089999998</v>
      </c>
      <c r="I23" s="2">
        <f t="shared" si="6"/>
        <v>3.5357467016268314</v>
      </c>
      <c r="J23" s="2">
        <f t="shared" si="7"/>
        <v>42.833545791626833</v>
      </c>
      <c r="L23" s="2">
        <f t="shared" si="8"/>
        <v>46.964761000000003</v>
      </c>
      <c r="M23" s="2">
        <f t="shared" si="2"/>
        <v>48.373703830000004</v>
      </c>
      <c r="N23" s="2"/>
      <c r="O23" s="2">
        <f t="shared" si="9"/>
        <v>48.373703830000004</v>
      </c>
      <c r="Q23" s="2">
        <f t="shared" si="10"/>
        <v>38.153202999999998</v>
      </c>
      <c r="R23" s="2">
        <f t="shared" si="3"/>
        <v>39.297799089999998</v>
      </c>
      <c r="S23" s="2"/>
      <c r="T23" s="2">
        <f t="shared" si="11"/>
        <v>39.297799089999998</v>
      </c>
      <c r="V23" s="11"/>
      <c r="BD23" s="11" t="s">
        <v>5</v>
      </c>
    </row>
    <row r="24" spans="1:56" ht="15" customHeight="1" x14ac:dyDescent="0.2">
      <c r="A24" s="112">
        <v>43221</v>
      </c>
      <c r="B24" s="2">
        <f>VLOOKUP($A24,'ESAI - Q3 - Base Case'!$A$56:$N$343,9)</f>
        <v>47.599564999999998</v>
      </c>
      <c r="C24" s="2">
        <f t="shared" si="0"/>
        <v>49.027551950000003</v>
      </c>
      <c r="D24" s="2">
        <f t="shared" si="4"/>
        <v>7.4266603536422471</v>
      </c>
      <c r="E24" s="2">
        <f t="shared" si="5"/>
        <v>56.454212303642251</v>
      </c>
      <c r="G24" s="2">
        <f>VLOOKUP($A24,'ESAI - Q3 - Base Case'!$A$56:$N$343,10)</f>
        <v>38.935558</v>
      </c>
      <c r="H24" s="2">
        <f t="shared" si="1"/>
        <v>40.103624740000001</v>
      </c>
      <c r="I24" s="2">
        <f t="shared" si="6"/>
        <v>3.5357467016268314</v>
      </c>
      <c r="J24" s="2">
        <f t="shared" si="7"/>
        <v>43.639371441626835</v>
      </c>
      <c r="L24" s="2">
        <f t="shared" si="8"/>
        <v>47.599564999999998</v>
      </c>
      <c r="M24" s="2">
        <f t="shared" si="2"/>
        <v>49.027551950000003</v>
      </c>
      <c r="N24" s="2"/>
      <c r="O24" s="2">
        <f t="shared" si="9"/>
        <v>49.027551950000003</v>
      </c>
      <c r="Q24" s="2">
        <f t="shared" si="10"/>
        <v>38.935558</v>
      </c>
      <c r="R24" s="2">
        <f t="shared" si="3"/>
        <v>40.103624740000001</v>
      </c>
      <c r="S24" s="2"/>
      <c r="T24" s="2">
        <f t="shared" si="11"/>
        <v>40.103624740000001</v>
      </c>
      <c r="V24" s="11"/>
      <c r="BD24" s="11" t="s">
        <v>5</v>
      </c>
    </row>
    <row r="25" spans="1:56" ht="15" customHeight="1" x14ac:dyDescent="0.2">
      <c r="A25" s="112">
        <v>43252</v>
      </c>
      <c r="B25" s="2">
        <f>VLOOKUP($A25,'ESAI - Q3 - Base Case'!$A$56:$N$343,9)</f>
        <v>55.876427999999997</v>
      </c>
      <c r="C25" s="2">
        <f t="shared" si="0"/>
        <v>57.552720839999999</v>
      </c>
      <c r="D25" s="2">
        <f t="shared" si="4"/>
        <v>7.4266603536422471</v>
      </c>
      <c r="E25" s="2">
        <f t="shared" si="5"/>
        <v>64.97938119364224</v>
      </c>
      <c r="G25" s="2">
        <f>VLOOKUP($A25,'ESAI - Q3 - Base Case'!$A$56:$N$343,10)</f>
        <v>38.944270000000003</v>
      </c>
      <c r="H25" s="2">
        <f t="shared" si="1"/>
        <v>40.112598100000007</v>
      </c>
      <c r="I25" s="2">
        <f t="shared" si="6"/>
        <v>3.5357467016268314</v>
      </c>
      <c r="J25" s="2">
        <f t="shared" si="7"/>
        <v>43.648344801626841</v>
      </c>
      <c r="L25" s="2">
        <f t="shared" si="8"/>
        <v>55.876427999999997</v>
      </c>
      <c r="M25" s="2">
        <f t="shared" si="2"/>
        <v>57.552720839999999</v>
      </c>
      <c r="N25" s="2"/>
      <c r="O25" s="2">
        <f t="shared" si="9"/>
        <v>57.552720839999999</v>
      </c>
      <c r="Q25" s="2">
        <f t="shared" si="10"/>
        <v>38.944270000000003</v>
      </c>
      <c r="R25" s="2">
        <f t="shared" si="3"/>
        <v>40.112598100000007</v>
      </c>
      <c r="S25" s="2"/>
      <c r="T25" s="2">
        <f t="shared" si="11"/>
        <v>40.112598100000007</v>
      </c>
      <c r="V25" s="11"/>
      <c r="BD25" s="11" t="s">
        <v>5</v>
      </c>
    </row>
    <row r="26" spans="1:56" ht="15" customHeight="1" x14ac:dyDescent="0.2">
      <c r="A26" s="112">
        <v>43282</v>
      </c>
      <c r="B26" s="2">
        <f>VLOOKUP($A26,'ESAI - Q3 - Base Case'!$A$56:$N$343,9)</f>
        <v>71.312271999999993</v>
      </c>
      <c r="C26" s="2">
        <f t="shared" si="0"/>
        <v>73.451640159999997</v>
      </c>
      <c r="D26" s="2">
        <f t="shared" si="4"/>
        <v>7.4266603536422471</v>
      </c>
      <c r="E26" s="2">
        <f t="shared" si="5"/>
        <v>80.878300513642245</v>
      </c>
      <c r="G26" s="2">
        <f>VLOOKUP($A26,'ESAI - Q3 - Base Case'!$A$56:$N$343,10)</f>
        <v>42.775841</v>
      </c>
      <c r="H26" s="2">
        <f t="shared" si="1"/>
        <v>44.059116230000001</v>
      </c>
      <c r="I26" s="2">
        <f t="shared" si="6"/>
        <v>3.5357467016268314</v>
      </c>
      <c r="J26" s="2">
        <f t="shared" si="7"/>
        <v>47.594862931626835</v>
      </c>
      <c r="L26" s="2">
        <f t="shared" si="8"/>
        <v>71.312271999999993</v>
      </c>
      <c r="M26" s="2">
        <f t="shared" si="2"/>
        <v>73.451640159999997</v>
      </c>
      <c r="N26" s="2"/>
      <c r="O26" s="2">
        <f t="shared" si="9"/>
        <v>73.451640159999997</v>
      </c>
      <c r="Q26" s="2">
        <f t="shared" si="10"/>
        <v>42.775841</v>
      </c>
      <c r="R26" s="2">
        <f t="shared" si="3"/>
        <v>44.059116230000001</v>
      </c>
      <c r="S26" s="2"/>
      <c r="T26" s="2">
        <f t="shared" si="11"/>
        <v>44.059116230000001</v>
      </c>
      <c r="V26" s="11"/>
      <c r="BD26" s="11" t="s">
        <v>5</v>
      </c>
    </row>
    <row r="27" spans="1:56" ht="15" customHeight="1" x14ac:dyDescent="0.2">
      <c r="A27" s="112">
        <v>43313</v>
      </c>
      <c r="B27" s="2">
        <f>VLOOKUP($A27,'ESAI - Q3 - Base Case'!$A$56:$N$343,9)</f>
        <v>58.819890999999998</v>
      </c>
      <c r="C27" s="2">
        <f t="shared" si="0"/>
        <v>60.584487729999999</v>
      </c>
      <c r="D27" s="2">
        <f t="shared" si="4"/>
        <v>7.4266603536422471</v>
      </c>
      <c r="E27" s="2">
        <f t="shared" si="5"/>
        <v>68.01114808364224</v>
      </c>
      <c r="G27" s="2">
        <f>VLOOKUP($A27,'ESAI - Q3 - Base Case'!$A$56:$N$343,10)</f>
        <v>42.170718000000001</v>
      </c>
      <c r="H27" s="2">
        <f t="shared" si="1"/>
        <v>43.435839540000003</v>
      </c>
      <c r="I27" s="2">
        <f t="shared" si="6"/>
        <v>3.5357467016268314</v>
      </c>
      <c r="J27" s="2">
        <f t="shared" si="7"/>
        <v>46.971586241626838</v>
      </c>
      <c r="L27" s="2">
        <f t="shared" si="8"/>
        <v>58.819890999999998</v>
      </c>
      <c r="M27" s="2">
        <f t="shared" si="2"/>
        <v>60.584487729999999</v>
      </c>
      <c r="N27" s="2"/>
      <c r="O27" s="2">
        <f t="shared" si="9"/>
        <v>60.584487729999999</v>
      </c>
      <c r="Q27" s="2">
        <f t="shared" si="10"/>
        <v>42.170718000000001</v>
      </c>
      <c r="R27" s="2">
        <f t="shared" si="3"/>
        <v>43.435839540000003</v>
      </c>
      <c r="S27" s="2"/>
      <c r="T27" s="2">
        <f t="shared" si="11"/>
        <v>43.435839540000003</v>
      </c>
      <c r="V27" s="11"/>
      <c r="BD27" s="11" t="s">
        <v>5</v>
      </c>
    </row>
    <row r="28" spans="1:56" ht="15" customHeight="1" x14ac:dyDescent="0.2">
      <c r="A28" s="112">
        <v>43344</v>
      </c>
      <c r="B28" s="2">
        <f>VLOOKUP($A28,'ESAI - Q3 - Base Case'!$A$56:$N$343,9)</f>
        <v>47.334468000000001</v>
      </c>
      <c r="C28" s="2">
        <f t="shared" si="0"/>
        <v>48.754502040000006</v>
      </c>
      <c r="D28" s="2">
        <f t="shared" si="4"/>
        <v>7.4266603536422471</v>
      </c>
      <c r="E28" s="2">
        <f t="shared" si="5"/>
        <v>56.181162393642254</v>
      </c>
      <c r="G28" s="2">
        <f>VLOOKUP($A28,'ESAI - Q3 - Base Case'!$A$56:$N$343,10)</f>
        <v>40.444749999999999</v>
      </c>
      <c r="H28" s="2">
        <f t="shared" si="1"/>
        <v>41.658092500000002</v>
      </c>
      <c r="I28" s="2">
        <f t="shared" si="6"/>
        <v>3.5357467016268314</v>
      </c>
      <c r="J28" s="2">
        <f t="shared" si="7"/>
        <v>45.193839201626837</v>
      </c>
      <c r="L28" s="2">
        <f t="shared" si="8"/>
        <v>47.334468000000001</v>
      </c>
      <c r="M28" s="2">
        <f t="shared" si="2"/>
        <v>48.754502040000006</v>
      </c>
      <c r="N28" s="2"/>
      <c r="O28" s="2">
        <f t="shared" si="9"/>
        <v>48.754502040000006</v>
      </c>
      <c r="Q28" s="2">
        <f t="shared" si="10"/>
        <v>40.444749999999999</v>
      </c>
      <c r="R28" s="2">
        <f t="shared" si="3"/>
        <v>41.658092500000002</v>
      </c>
      <c r="S28" s="2"/>
      <c r="T28" s="2">
        <f t="shared" si="11"/>
        <v>41.658092500000002</v>
      </c>
      <c r="V28" s="11"/>
      <c r="BD28" s="11" t="s">
        <v>5</v>
      </c>
    </row>
    <row r="29" spans="1:56" ht="15" customHeight="1" x14ac:dyDescent="0.2">
      <c r="A29" s="112">
        <v>43374</v>
      </c>
      <c r="B29" s="2">
        <f>VLOOKUP($A29,'ESAI - Q3 - Base Case'!$A$56:$N$343,9)</f>
        <v>44.955053999999997</v>
      </c>
      <c r="C29" s="2">
        <f t="shared" si="0"/>
        <v>46.303705619999995</v>
      </c>
      <c r="D29" s="2">
        <f t="shared" si="4"/>
        <v>7.4266603536422471</v>
      </c>
      <c r="E29" s="2">
        <f t="shared" si="5"/>
        <v>53.730365973642243</v>
      </c>
      <c r="G29" s="2">
        <f>VLOOKUP($A29,'ESAI - Q3 - Base Case'!$A$56:$N$343,10)</f>
        <v>38.162526</v>
      </c>
      <c r="H29" s="2">
        <f t="shared" si="1"/>
        <v>39.307401779999999</v>
      </c>
      <c r="I29" s="2">
        <f t="shared" si="6"/>
        <v>3.5357467016268314</v>
      </c>
      <c r="J29" s="2">
        <f t="shared" si="7"/>
        <v>42.843148481626834</v>
      </c>
      <c r="L29" s="2">
        <f t="shared" si="8"/>
        <v>44.955053999999997</v>
      </c>
      <c r="M29" s="2">
        <f t="shared" si="2"/>
        <v>46.303705619999995</v>
      </c>
      <c r="N29" s="2"/>
      <c r="O29" s="2">
        <f t="shared" si="9"/>
        <v>46.303705619999995</v>
      </c>
      <c r="Q29" s="2">
        <f t="shared" si="10"/>
        <v>38.162526</v>
      </c>
      <c r="R29" s="2">
        <f t="shared" si="3"/>
        <v>39.307401779999999</v>
      </c>
      <c r="S29" s="2"/>
      <c r="T29" s="2">
        <f t="shared" si="11"/>
        <v>39.307401779999999</v>
      </c>
      <c r="V29" s="11"/>
      <c r="BD29" s="11" t="s">
        <v>5</v>
      </c>
    </row>
    <row r="30" spans="1:56" ht="15" customHeight="1" x14ac:dyDescent="0.2">
      <c r="A30" s="112">
        <v>43405</v>
      </c>
      <c r="B30" s="2">
        <f>VLOOKUP($A30,'ESAI - Q3 - Base Case'!$A$56:$N$343,9)</f>
        <v>48.925027999999998</v>
      </c>
      <c r="C30" s="2">
        <f t="shared" si="0"/>
        <v>50.392778839999998</v>
      </c>
      <c r="D30" s="2">
        <f t="shared" si="4"/>
        <v>7.4266603536422471</v>
      </c>
      <c r="E30" s="2">
        <f t="shared" si="5"/>
        <v>57.819439193642246</v>
      </c>
      <c r="G30" s="2">
        <f>VLOOKUP($A30,'ESAI - Q3 - Base Case'!$A$56:$N$343,10)</f>
        <v>42.363585999999998</v>
      </c>
      <c r="H30" s="2">
        <f t="shared" si="1"/>
        <v>43.634493579999997</v>
      </c>
      <c r="I30" s="2">
        <f t="shared" si="6"/>
        <v>3.5357467016268314</v>
      </c>
      <c r="J30" s="2">
        <f t="shared" si="7"/>
        <v>47.170240281626832</v>
      </c>
      <c r="L30" s="2">
        <f t="shared" si="8"/>
        <v>48.925027999999998</v>
      </c>
      <c r="M30" s="2">
        <f t="shared" si="2"/>
        <v>50.392778839999998</v>
      </c>
      <c r="N30" s="2"/>
      <c r="O30" s="2">
        <f t="shared" si="9"/>
        <v>50.392778839999998</v>
      </c>
      <c r="Q30" s="2">
        <f t="shared" si="10"/>
        <v>42.363585999999998</v>
      </c>
      <c r="R30" s="2">
        <f t="shared" si="3"/>
        <v>43.634493579999997</v>
      </c>
      <c r="S30" s="2"/>
      <c r="T30" s="2">
        <f t="shared" si="11"/>
        <v>43.634493579999997</v>
      </c>
      <c r="V30" s="11"/>
      <c r="BD30" s="11" t="s">
        <v>5</v>
      </c>
    </row>
    <row r="31" spans="1:56" ht="15" customHeight="1" x14ac:dyDescent="0.2">
      <c r="A31" s="112">
        <v>43435</v>
      </c>
      <c r="B31" s="2">
        <f>VLOOKUP($A31,'ESAI - Q3 - Base Case'!$A$56:$N$343,9)</f>
        <v>74.040565000000001</v>
      </c>
      <c r="C31" s="2">
        <f t="shared" si="0"/>
        <v>76.26178195</v>
      </c>
      <c r="D31" s="2">
        <f t="shared" si="4"/>
        <v>7.4266603536422471</v>
      </c>
      <c r="E31" s="2">
        <f t="shared" si="5"/>
        <v>83.688442303642248</v>
      </c>
      <c r="G31" s="2">
        <f>VLOOKUP($A31,'ESAI - Q3 - Base Case'!$A$56:$N$343,10)</f>
        <v>56.152009</v>
      </c>
      <c r="H31" s="2">
        <f t="shared" si="1"/>
        <v>57.836569269999998</v>
      </c>
      <c r="I31" s="2">
        <f t="shared" si="6"/>
        <v>3.5357467016268314</v>
      </c>
      <c r="J31" s="2">
        <f t="shared" si="7"/>
        <v>61.372315971626833</v>
      </c>
      <c r="L31" s="2">
        <f t="shared" si="8"/>
        <v>74.040565000000001</v>
      </c>
      <c r="M31" s="2">
        <f t="shared" si="2"/>
        <v>76.26178195</v>
      </c>
      <c r="N31" s="2"/>
      <c r="O31" s="2">
        <f t="shared" si="9"/>
        <v>76.26178195</v>
      </c>
      <c r="Q31" s="2">
        <f t="shared" si="10"/>
        <v>56.152009</v>
      </c>
      <c r="R31" s="2">
        <f t="shared" si="3"/>
        <v>57.836569269999998</v>
      </c>
      <c r="S31" s="2"/>
      <c r="T31" s="2">
        <f t="shared" si="11"/>
        <v>57.836569269999998</v>
      </c>
      <c r="V31" s="11"/>
      <c r="BD31" s="11" t="s">
        <v>5</v>
      </c>
    </row>
    <row r="32" spans="1:56" ht="15" customHeight="1" x14ac:dyDescent="0.2">
      <c r="A32" s="112">
        <v>43466</v>
      </c>
      <c r="B32" s="2">
        <f>VLOOKUP($A32,'ESAI - Q3 - Base Case'!$A$56:$N$343,9)</f>
        <v>106.17793399999999</v>
      </c>
      <c r="C32" s="2">
        <f t="shared" si="0"/>
        <v>109.36327202</v>
      </c>
      <c r="D32" s="2">
        <f t="shared" si="4"/>
        <v>7.5009269571786676</v>
      </c>
      <c r="E32" s="2">
        <f t="shared" si="5"/>
        <v>116.86419897717866</v>
      </c>
      <c r="G32" s="2">
        <f>VLOOKUP($A32,'ESAI - Q3 - Base Case'!$A$56:$N$343,10)</f>
        <v>71.781728000000001</v>
      </c>
      <c r="H32" s="2">
        <f t="shared" si="1"/>
        <v>73.935179840000004</v>
      </c>
      <c r="I32" s="2">
        <f t="shared" si="6"/>
        <v>3.5711041686430987</v>
      </c>
      <c r="J32" s="2">
        <f t="shared" si="7"/>
        <v>77.506284008643107</v>
      </c>
      <c r="L32" s="2">
        <f t="shared" si="8"/>
        <v>106.17793399999999</v>
      </c>
      <c r="M32" s="2">
        <f t="shared" si="2"/>
        <v>109.36327202</v>
      </c>
      <c r="N32" s="2"/>
      <c r="O32" s="2">
        <f t="shared" si="9"/>
        <v>109.36327202</v>
      </c>
      <c r="Q32" s="2">
        <f t="shared" si="10"/>
        <v>71.781728000000001</v>
      </c>
      <c r="R32" s="2">
        <f t="shared" si="3"/>
        <v>73.935179840000004</v>
      </c>
      <c r="S32" s="2"/>
      <c r="T32" s="2">
        <f t="shared" si="11"/>
        <v>73.935179840000004</v>
      </c>
      <c r="V32" s="11"/>
      <c r="BD32" s="11" t="s">
        <v>5</v>
      </c>
    </row>
    <row r="33" spans="1:56" ht="15" customHeight="1" x14ac:dyDescent="0.2">
      <c r="A33" s="112">
        <v>43497</v>
      </c>
      <c r="B33" s="2">
        <f>VLOOKUP($A33,'ESAI - Q3 - Base Case'!$A$56:$N$343,9)</f>
        <v>76.479405999999997</v>
      </c>
      <c r="C33" s="2">
        <f t="shared" si="0"/>
        <v>78.773788179999997</v>
      </c>
      <c r="D33" s="2">
        <f t="shared" si="4"/>
        <v>7.5009269571786676</v>
      </c>
      <c r="E33" s="2">
        <f t="shared" si="5"/>
        <v>86.27471513717866</v>
      </c>
      <c r="G33" s="2">
        <f>VLOOKUP($A33,'ESAI - Q3 - Base Case'!$A$56:$N$343,10)</f>
        <v>64.554687000000001</v>
      </c>
      <c r="H33" s="2">
        <f t="shared" si="1"/>
        <v>66.491327609999999</v>
      </c>
      <c r="I33" s="2">
        <f t="shared" si="6"/>
        <v>3.5711041686430987</v>
      </c>
      <c r="J33" s="2">
        <f t="shared" si="7"/>
        <v>70.062431778643102</v>
      </c>
      <c r="L33" s="2">
        <f t="shared" si="8"/>
        <v>76.479405999999997</v>
      </c>
      <c r="M33" s="2">
        <f t="shared" si="2"/>
        <v>78.773788179999997</v>
      </c>
      <c r="N33" s="2"/>
      <c r="O33" s="2">
        <f t="shared" si="9"/>
        <v>78.773788179999997</v>
      </c>
      <c r="Q33" s="2">
        <f t="shared" si="10"/>
        <v>64.554687000000001</v>
      </c>
      <c r="R33" s="2">
        <f t="shared" si="3"/>
        <v>66.491327609999999</v>
      </c>
      <c r="S33" s="2"/>
      <c r="T33" s="2">
        <f t="shared" si="11"/>
        <v>66.491327609999999</v>
      </c>
      <c r="V33" s="11"/>
      <c r="BD33" s="11" t="s">
        <v>5</v>
      </c>
    </row>
    <row r="34" spans="1:56" ht="15" customHeight="1" x14ac:dyDescent="0.2">
      <c r="A34" s="112">
        <v>43525</v>
      </c>
      <c r="B34" s="2">
        <f>VLOOKUP($A34,'ESAI - Q3 - Base Case'!$A$56:$N$343,9)</f>
        <v>52.975862999999997</v>
      </c>
      <c r="C34" s="2">
        <f t="shared" si="0"/>
        <v>54.56513889</v>
      </c>
      <c r="D34" s="2">
        <f t="shared" si="4"/>
        <v>7.5009269571786676</v>
      </c>
      <c r="E34" s="2">
        <f t="shared" si="5"/>
        <v>62.06606584717867</v>
      </c>
      <c r="G34" s="2">
        <f>VLOOKUP($A34,'ESAI - Q3 - Base Case'!$A$56:$N$343,10)</f>
        <v>43.973405999999997</v>
      </c>
      <c r="H34" s="2">
        <f t="shared" si="1"/>
        <v>45.292608179999995</v>
      </c>
      <c r="I34" s="2">
        <f t="shared" si="6"/>
        <v>3.5711041686430987</v>
      </c>
      <c r="J34" s="2">
        <f t="shared" si="7"/>
        <v>48.863712348643091</v>
      </c>
      <c r="L34" s="2">
        <f t="shared" si="8"/>
        <v>52.975862999999997</v>
      </c>
      <c r="M34" s="2">
        <f t="shared" si="2"/>
        <v>54.56513889</v>
      </c>
      <c r="N34" s="2"/>
      <c r="O34" s="2">
        <f t="shared" si="9"/>
        <v>54.56513889</v>
      </c>
      <c r="Q34" s="2">
        <f t="shared" si="10"/>
        <v>43.973405999999997</v>
      </c>
      <c r="R34" s="2">
        <f t="shared" si="3"/>
        <v>45.292608179999995</v>
      </c>
      <c r="S34" s="2"/>
      <c r="T34" s="2">
        <f t="shared" si="11"/>
        <v>45.292608179999995</v>
      </c>
      <c r="V34" s="11"/>
      <c r="BD34" s="11" t="s">
        <v>5</v>
      </c>
    </row>
    <row r="35" spans="1:56" ht="15" customHeight="1" x14ac:dyDescent="0.2">
      <c r="A35" s="112">
        <v>43556</v>
      </c>
      <c r="B35" s="2">
        <f>VLOOKUP($A35,'ESAI - Q3 - Base Case'!$A$56:$N$343,9)</f>
        <v>48.701534000000002</v>
      </c>
      <c r="C35" s="2">
        <f t="shared" si="0"/>
        <v>50.162580020000007</v>
      </c>
      <c r="D35" s="2">
        <f t="shared" si="4"/>
        <v>7.5009269571786676</v>
      </c>
      <c r="E35" s="2">
        <f t="shared" si="5"/>
        <v>57.663506977178677</v>
      </c>
      <c r="G35" s="2">
        <f>VLOOKUP($A35,'ESAI - Q3 - Base Case'!$A$56:$N$343,10)</f>
        <v>39.132092</v>
      </c>
      <c r="H35" s="2">
        <f t="shared" si="1"/>
        <v>40.306054760000002</v>
      </c>
      <c r="I35" s="2">
        <f t="shared" si="6"/>
        <v>3.5711041686430987</v>
      </c>
      <c r="J35" s="2">
        <f t="shared" si="7"/>
        <v>43.877158928643098</v>
      </c>
      <c r="L35" s="2">
        <f t="shared" si="8"/>
        <v>48.701534000000002</v>
      </c>
      <c r="M35" s="2">
        <f t="shared" si="2"/>
        <v>50.162580020000007</v>
      </c>
      <c r="N35" s="2"/>
      <c r="O35" s="2">
        <f t="shared" si="9"/>
        <v>50.162580020000007</v>
      </c>
      <c r="Q35" s="2">
        <f t="shared" si="10"/>
        <v>39.132092</v>
      </c>
      <c r="R35" s="2">
        <f t="shared" si="3"/>
        <v>40.306054760000002</v>
      </c>
      <c r="S35" s="2"/>
      <c r="T35" s="2">
        <f t="shared" si="11"/>
        <v>40.306054760000002</v>
      </c>
      <c r="V35" s="11"/>
      <c r="BD35" s="11" t="s">
        <v>5</v>
      </c>
    </row>
    <row r="36" spans="1:56" ht="15" customHeight="1" x14ac:dyDescent="0.2">
      <c r="A36" s="112">
        <v>43586</v>
      </c>
      <c r="B36" s="2">
        <f>VLOOKUP($A36,'ESAI - Q3 - Base Case'!$A$56:$N$343,9)</f>
        <v>49.746059000000002</v>
      </c>
      <c r="C36" s="2">
        <f t="shared" si="0"/>
        <v>51.238440770000004</v>
      </c>
      <c r="D36" s="2">
        <f t="shared" si="4"/>
        <v>7.5009269571786676</v>
      </c>
      <c r="E36" s="2">
        <f t="shared" si="5"/>
        <v>58.739367727178674</v>
      </c>
      <c r="G36" s="2">
        <f>VLOOKUP($A36,'ESAI - Q3 - Base Case'!$A$56:$N$343,10)</f>
        <v>40.021276</v>
      </c>
      <c r="H36" s="2">
        <f t="shared" si="1"/>
        <v>41.22191428</v>
      </c>
      <c r="I36" s="2">
        <f t="shared" si="6"/>
        <v>3.5711041686430987</v>
      </c>
      <c r="J36" s="2">
        <f t="shared" si="7"/>
        <v>44.793018448643096</v>
      </c>
      <c r="L36" s="2">
        <f t="shared" si="8"/>
        <v>49.746059000000002</v>
      </c>
      <c r="M36" s="2">
        <f t="shared" si="2"/>
        <v>51.238440770000004</v>
      </c>
      <c r="N36" s="2"/>
      <c r="O36" s="2">
        <f t="shared" si="9"/>
        <v>51.238440770000004</v>
      </c>
      <c r="Q36" s="2">
        <f t="shared" si="10"/>
        <v>40.021276</v>
      </c>
      <c r="R36" s="2">
        <f t="shared" si="3"/>
        <v>41.22191428</v>
      </c>
      <c r="S36" s="2"/>
      <c r="T36" s="2">
        <f t="shared" si="11"/>
        <v>41.22191428</v>
      </c>
      <c r="V36" s="11"/>
      <c r="BD36" s="11" t="s">
        <v>5</v>
      </c>
    </row>
    <row r="37" spans="1:56" ht="15" customHeight="1" x14ac:dyDescent="0.2">
      <c r="A37" s="112">
        <v>43617</v>
      </c>
      <c r="B37" s="2">
        <f>VLOOKUP($A37,'ESAI - Q3 - Base Case'!$A$56:$N$343,9)</f>
        <v>58.077717999999997</v>
      </c>
      <c r="C37" s="2">
        <f t="shared" si="0"/>
        <v>59.820049539999999</v>
      </c>
      <c r="D37" s="2">
        <f t="shared" si="4"/>
        <v>7.5009269571786676</v>
      </c>
      <c r="E37" s="2">
        <f t="shared" si="5"/>
        <v>67.320976497178663</v>
      </c>
      <c r="G37" s="2">
        <f>VLOOKUP($A37,'ESAI - Q3 - Base Case'!$A$56:$N$343,10)</f>
        <v>40.310474999999997</v>
      </c>
      <c r="H37" s="2">
        <f t="shared" si="1"/>
        <v>41.519789249999995</v>
      </c>
      <c r="I37" s="2">
        <f t="shared" si="6"/>
        <v>3.5711041686430987</v>
      </c>
      <c r="J37" s="2">
        <f t="shared" si="7"/>
        <v>45.090893418643091</v>
      </c>
      <c r="L37" s="2">
        <f t="shared" si="8"/>
        <v>58.077717999999997</v>
      </c>
      <c r="M37" s="2">
        <f t="shared" si="2"/>
        <v>59.820049539999999</v>
      </c>
      <c r="N37" s="2"/>
      <c r="O37" s="2">
        <f t="shared" si="9"/>
        <v>59.820049539999999</v>
      </c>
      <c r="Q37" s="2">
        <f t="shared" si="10"/>
        <v>40.310474999999997</v>
      </c>
      <c r="R37" s="2">
        <f t="shared" si="3"/>
        <v>41.519789249999995</v>
      </c>
      <c r="S37" s="2"/>
      <c r="T37" s="2">
        <f t="shared" si="11"/>
        <v>41.519789249999995</v>
      </c>
      <c r="V37" s="11"/>
      <c r="BD37" s="11" t="s">
        <v>5</v>
      </c>
    </row>
    <row r="38" spans="1:56" ht="15" customHeight="1" x14ac:dyDescent="0.2">
      <c r="A38" s="112">
        <v>43647</v>
      </c>
      <c r="B38" s="2">
        <f>VLOOKUP($A38,'ESAI - Q3 - Base Case'!$A$56:$N$343,9)</f>
        <v>74.802037999999996</v>
      </c>
      <c r="C38" s="2">
        <f t="shared" si="0"/>
        <v>77.046099139999995</v>
      </c>
      <c r="D38" s="2">
        <f t="shared" si="4"/>
        <v>7.5009269571786676</v>
      </c>
      <c r="E38" s="2">
        <f t="shared" si="5"/>
        <v>84.547026097178659</v>
      </c>
      <c r="G38" s="2">
        <f>VLOOKUP($A38,'ESAI - Q3 - Base Case'!$A$56:$N$343,10)</f>
        <v>44.154573999999997</v>
      </c>
      <c r="H38" s="2">
        <f t="shared" si="1"/>
        <v>45.479211219999996</v>
      </c>
      <c r="I38" s="2">
        <f t="shared" si="6"/>
        <v>3.5711041686430987</v>
      </c>
      <c r="J38" s="2">
        <f t="shared" si="7"/>
        <v>49.050315388643092</v>
      </c>
      <c r="L38" s="2">
        <f t="shared" si="8"/>
        <v>74.802037999999996</v>
      </c>
      <c r="M38" s="2">
        <f t="shared" si="2"/>
        <v>77.046099139999995</v>
      </c>
      <c r="N38" s="2"/>
      <c r="O38" s="2">
        <f t="shared" si="9"/>
        <v>77.046099139999995</v>
      </c>
      <c r="Q38" s="2">
        <f t="shared" si="10"/>
        <v>44.154573999999997</v>
      </c>
      <c r="R38" s="2">
        <f t="shared" si="3"/>
        <v>45.479211219999996</v>
      </c>
      <c r="S38" s="2"/>
      <c r="T38" s="2">
        <f t="shared" si="11"/>
        <v>45.479211219999996</v>
      </c>
      <c r="V38" s="11"/>
      <c r="BD38" s="11" t="s">
        <v>5</v>
      </c>
    </row>
    <row r="39" spans="1:56" ht="15" customHeight="1" x14ac:dyDescent="0.2">
      <c r="A39" s="112">
        <v>43678</v>
      </c>
      <c r="B39" s="2">
        <f>VLOOKUP($A39,'ESAI - Q3 - Base Case'!$A$56:$N$343,9)</f>
        <v>59.900993999999997</v>
      </c>
      <c r="C39" s="2">
        <f t="shared" si="0"/>
        <v>61.698023819999996</v>
      </c>
      <c r="D39" s="2">
        <f t="shared" si="4"/>
        <v>7.5009269571786676</v>
      </c>
      <c r="E39" s="2">
        <f t="shared" si="5"/>
        <v>69.198950777178666</v>
      </c>
      <c r="G39" s="2">
        <f>VLOOKUP($A39,'ESAI - Q3 - Base Case'!$A$56:$N$343,10)</f>
        <v>43.439005000000002</v>
      </c>
      <c r="H39" s="2">
        <f t="shared" si="1"/>
        <v>44.742175150000001</v>
      </c>
      <c r="I39" s="2">
        <f t="shared" si="6"/>
        <v>3.5711041686430987</v>
      </c>
      <c r="J39" s="2">
        <f t="shared" si="7"/>
        <v>48.313279318643097</v>
      </c>
      <c r="L39" s="2">
        <f t="shared" si="8"/>
        <v>59.900993999999997</v>
      </c>
      <c r="M39" s="2">
        <f t="shared" si="2"/>
        <v>61.698023819999996</v>
      </c>
      <c r="N39" s="2"/>
      <c r="O39" s="2">
        <f t="shared" si="9"/>
        <v>61.698023819999996</v>
      </c>
      <c r="Q39" s="2">
        <f t="shared" si="10"/>
        <v>43.439005000000002</v>
      </c>
      <c r="R39" s="2">
        <f t="shared" si="3"/>
        <v>44.742175150000001</v>
      </c>
      <c r="S39" s="2"/>
      <c r="T39" s="2">
        <f t="shared" si="11"/>
        <v>44.742175150000001</v>
      </c>
      <c r="V39" s="11"/>
      <c r="BD39" s="11" t="s">
        <v>5</v>
      </c>
    </row>
    <row r="40" spans="1:56" ht="15" customHeight="1" x14ac:dyDescent="0.2">
      <c r="A40" s="112">
        <v>43709</v>
      </c>
      <c r="B40" s="2">
        <f>VLOOKUP($A40,'ESAI - Q3 - Base Case'!$A$56:$N$343,9)</f>
        <v>48.572797000000001</v>
      </c>
      <c r="C40" s="2">
        <f t="shared" si="0"/>
        <v>50.029980910000006</v>
      </c>
      <c r="D40" s="2">
        <f t="shared" si="4"/>
        <v>7.5009269571786676</v>
      </c>
      <c r="E40" s="2">
        <f t="shared" si="5"/>
        <v>57.530907867178676</v>
      </c>
      <c r="G40" s="2">
        <f>VLOOKUP($A40,'ESAI - Q3 - Base Case'!$A$56:$N$343,10)</f>
        <v>41.310572000000001</v>
      </c>
      <c r="H40" s="2">
        <f t="shared" si="1"/>
        <v>42.549889159999999</v>
      </c>
      <c r="I40" s="2">
        <f t="shared" si="6"/>
        <v>3.5711041686430987</v>
      </c>
      <c r="J40" s="2">
        <f t="shared" si="7"/>
        <v>46.120993328643095</v>
      </c>
      <c r="L40" s="2">
        <f t="shared" si="8"/>
        <v>48.572797000000001</v>
      </c>
      <c r="M40" s="2">
        <f t="shared" si="2"/>
        <v>50.029980910000006</v>
      </c>
      <c r="N40" s="2"/>
      <c r="O40" s="2">
        <f t="shared" si="9"/>
        <v>50.029980910000006</v>
      </c>
      <c r="Q40" s="2">
        <f t="shared" si="10"/>
        <v>41.310572000000001</v>
      </c>
      <c r="R40" s="2">
        <f t="shared" si="3"/>
        <v>42.549889159999999</v>
      </c>
      <c r="S40" s="2"/>
      <c r="T40" s="2">
        <f t="shared" si="11"/>
        <v>42.549889159999999</v>
      </c>
      <c r="V40" s="11"/>
      <c r="BD40" s="11" t="s">
        <v>5</v>
      </c>
    </row>
    <row r="41" spans="1:56" ht="15" customHeight="1" x14ac:dyDescent="0.2">
      <c r="A41" s="112">
        <v>43739</v>
      </c>
      <c r="B41" s="2">
        <f>VLOOKUP($A41,'ESAI - Q3 - Base Case'!$A$56:$N$343,9)</f>
        <v>46.147689999999997</v>
      </c>
      <c r="C41" s="2">
        <f t="shared" si="0"/>
        <v>47.5321207</v>
      </c>
      <c r="D41" s="2">
        <f t="shared" si="4"/>
        <v>7.5009269571786676</v>
      </c>
      <c r="E41" s="2">
        <f t="shared" si="5"/>
        <v>55.03304765717867</v>
      </c>
      <c r="G41" s="2">
        <f>VLOOKUP($A41,'ESAI - Q3 - Base Case'!$A$56:$N$343,10)</f>
        <v>39.395265000000002</v>
      </c>
      <c r="H41" s="2">
        <f t="shared" si="1"/>
        <v>40.577122950000003</v>
      </c>
      <c r="I41" s="2">
        <f t="shared" si="6"/>
        <v>3.5711041686430987</v>
      </c>
      <c r="J41" s="2">
        <f t="shared" si="7"/>
        <v>44.148227118643099</v>
      </c>
      <c r="L41" s="2">
        <f t="shared" si="8"/>
        <v>46.147689999999997</v>
      </c>
      <c r="M41" s="2">
        <f t="shared" si="2"/>
        <v>47.5321207</v>
      </c>
      <c r="N41" s="2"/>
      <c r="O41" s="2">
        <f t="shared" si="9"/>
        <v>47.5321207</v>
      </c>
      <c r="Q41" s="2">
        <f t="shared" si="10"/>
        <v>39.395265000000002</v>
      </c>
      <c r="R41" s="2">
        <f t="shared" si="3"/>
        <v>40.577122950000003</v>
      </c>
      <c r="S41" s="2"/>
      <c r="T41" s="2">
        <f t="shared" si="11"/>
        <v>40.577122950000003</v>
      </c>
      <c r="V41" s="11"/>
      <c r="BD41" s="11" t="s">
        <v>5</v>
      </c>
    </row>
    <row r="42" spans="1:56" ht="15" customHeight="1" x14ac:dyDescent="0.2">
      <c r="A42" s="112">
        <v>43770</v>
      </c>
      <c r="B42" s="2">
        <f>VLOOKUP($A42,'ESAI - Q3 - Base Case'!$A$56:$N$343,9)</f>
        <v>50.651606999999998</v>
      </c>
      <c r="C42" s="2">
        <f t="shared" si="0"/>
        <v>52.171155210000002</v>
      </c>
      <c r="D42" s="2">
        <f t="shared" si="4"/>
        <v>7.5009269571786676</v>
      </c>
      <c r="E42" s="2">
        <f t="shared" si="5"/>
        <v>59.672082167178672</v>
      </c>
      <c r="G42" s="2">
        <f>VLOOKUP($A42,'ESAI - Q3 - Base Case'!$A$56:$N$343,10)</f>
        <v>43.808202999999999</v>
      </c>
      <c r="H42" s="2">
        <f t="shared" si="1"/>
        <v>45.122449090000003</v>
      </c>
      <c r="I42" s="2">
        <f t="shared" si="6"/>
        <v>3.5711041686430987</v>
      </c>
      <c r="J42" s="2">
        <f t="shared" si="7"/>
        <v>48.693553258643099</v>
      </c>
      <c r="L42" s="2">
        <f t="shared" si="8"/>
        <v>50.651606999999998</v>
      </c>
      <c r="M42" s="2">
        <f t="shared" si="2"/>
        <v>52.171155210000002</v>
      </c>
      <c r="N42" s="2"/>
      <c r="O42" s="2">
        <f t="shared" si="9"/>
        <v>52.171155210000002</v>
      </c>
      <c r="Q42" s="2">
        <f t="shared" si="10"/>
        <v>43.808202999999999</v>
      </c>
      <c r="R42" s="2">
        <f t="shared" si="3"/>
        <v>45.122449090000003</v>
      </c>
      <c r="S42" s="2"/>
      <c r="T42" s="2">
        <f t="shared" si="11"/>
        <v>45.122449090000003</v>
      </c>
      <c r="V42" s="11"/>
      <c r="BD42" s="11" t="s">
        <v>5</v>
      </c>
    </row>
    <row r="43" spans="1:56" ht="15" customHeight="1" x14ac:dyDescent="0.2">
      <c r="A43" s="112">
        <v>43800</v>
      </c>
      <c r="B43" s="2">
        <f>VLOOKUP($A43,'ESAI - Q3 - Base Case'!$A$56:$N$343,9)</f>
        <v>76.402300999999994</v>
      </c>
      <c r="C43" s="2">
        <f t="shared" si="0"/>
        <v>78.694370030000002</v>
      </c>
      <c r="D43" s="2">
        <f t="shared" si="4"/>
        <v>7.5009269571786676</v>
      </c>
      <c r="E43" s="2">
        <f t="shared" si="5"/>
        <v>86.195296987178665</v>
      </c>
      <c r="G43" s="2">
        <f>VLOOKUP($A43,'ESAI - Q3 - Base Case'!$A$56:$N$343,10)</f>
        <v>57.705280000000002</v>
      </c>
      <c r="H43" s="2">
        <f t="shared" si="1"/>
        <v>59.4364384</v>
      </c>
      <c r="I43" s="2">
        <f t="shared" si="6"/>
        <v>3.5711041686430987</v>
      </c>
      <c r="J43" s="2">
        <f t="shared" si="7"/>
        <v>63.007542568643096</v>
      </c>
      <c r="L43" s="2">
        <f t="shared" si="8"/>
        <v>76.402300999999994</v>
      </c>
      <c r="M43" s="2">
        <f t="shared" si="2"/>
        <v>78.694370030000002</v>
      </c>
      <c r="N43" s="2"/>
      <c r="O43" s="2">
        <f t="shared" si="9"/>
        <v>78.694370030000002</v>
      </c>
      <c r="Q43" s="2">
        <f t="shared" si="10"/>
        <v>57.705280000000002</v>
      </c>
      <c r="R43" s="2">
        <f t="shared" si="3"/>
        <v>59.4364384</v>
      </c>
      <c r="S43" s="2"/>
      <c r="T43" s="2">
        <f t="shared" si="11"/>
        <v>59.4364384</v>
      </c>
      <c r="V43" s="11"/>
      <c r="BD43" s="11" t="s">
        <v>5</v>
      </c>
    </row>
    <row r="44" spans="1:56" ht="15" customHeight="1" x14ac:dyDescent="0.2">
      <c r="A44" s="112">
        <v>43831</v>
      </c>
      <c r="B44" s="2">
        <f>VLOOKUP($A44,'ESAI - Q3 - Base Case'!$A$56:$N$343,9)</f>
        <v>110.27769000000001</v>
      </c>
      <c r="C44" s="2">
        <f t="shared" si="0"/>
        <v>113.58602070000001</v>
      </c>
      <c r="D44" s="2">
        <f t="shared" si="4"/>
        <v>7.5759362267504562</v>
      </c>
      <c r="E44" s="2">
        <f t="shared" si="5"/>
        <v>121.16195692675046</v>
      </c>
      <c r="G44" s="2">
        <f>VLOOKUP($A44,'ESAI - Q3 - Base Case'!$A$56:$N$343,10)</f>
        <v>74.185478000000003</v>
      </c>
      <c r="H44" s="2">
        <f t="shared" si="1"/>
        <v>76.411042340000009</v>
      </c>
      <c r="I44" s="2">
        <f t="shared" si="6"/>
        <v>3.6068152103295308</v>
      </c>
      <c r="J44" s="2">
        <f t="shared" si="7"/>
        <v>80.017857550329538</v>
      </c>
      <c r="L44" s="2">
        <f t="shared" si="8"/>
        <v>110.27769000000001</v>
      </c>
      <c r="M44" s="2">
        <f t="shared" si="2"/>
        <v>113.58602070000001</v>
      </c>
      <c r="N44" s="2"/>
      <c r="O44" s="2">
        <f t="shared" si="9"/>
        <v>113.58602070000001</v>
      </c>
      <c r="Q44" s="2">
        <f t="shared" si="10"/>
        <v>74.185478000000003</v>
      </c>
      <c r="R44" s="2">
        <f t="shared" si="3"/>
        <v>76.411042340000009</v>
      </c>
      <c r="S44" s="2"/>
      <c r="T44" s="2">
        <f t="shared" si="11"/>
        <v>76.411042340000009</v>
      </c>
      <c r="V44" s="11"/>
      <c r="BD44" s="11" t="s">
        <v>5</v>
      </c>
    </row>
    <row r="45" spans="1:56" ht="15" customHeight="1" x14ac:dyDescent="0.2">
      <c r="A45" s="112">
        <v>43862</v>
      </c>
      <c r="B45" s="2">
        <f>VLOOKUP($A45,'ESAI - Q3 - Base Case'!$A$56:$N$343,9)</f>
        <v>79.056218000000001</v>
      </c>
      <c r="C45" s="2">
        <f t="shared" si="0"/>
        <v>81.42790454</v>
      </c>
      <c r="D45" s="2">
        <f t="shared" si="4"/>
        <v>7.5759362267504562</v>
      </c>
      <c r="E45" s="2">
        <f t="shared" si="5"/>
        <v>89.003840766750457</v>
      </c>
      <c r="G45" s="2">
        <f>VLOOKUP($A45,'ESAI - Q3 - Base Case'!$A$56:$N$343,10)</f>
        <v>66.853669999999994</v>
      </c>
      <c r="H45" s="2">
        <f t="shared" si="1"/>
        <v>68.859280099999992</v>
      </c>
      <c r="I45" s="2">
        <f t="shared" si="6"/>
        <v>3.6068152103295308</v>
      </c>
      <c r="J45" s="2">
        <f t="shared" si="7"/>
        <v>72.466095310329521</v>
      </c>
      <c r="L45" s="2">
        <f t="shared" si="8"/>
        <v>79.056218000000001</v>
      </c>
      <c r="M45" s="2">
        <f t="shared" si="2"/>
        <v>81.42790454</v>
      </c>
      <c r="N45" s="2"/>
      <c r="O45" s="2">
        <f t="shared" si="9"/>
        <v>81.42790454</v>
      </c>
      <c r="Q45" s="2">
        <f t="shared" si="10"/>
        <v>66.853669999999994</v>
      </c>
      <c r="R45" s="2">
        <f t="shared" si="3"/>
        <v>68.859280099999992</v>
      </c>
      <c r="S45" s="2"/>
      <c r="T45" s="2">
        <f t="shared" si="11"/>
        <v>68.859280099999992</v>
      </c>
      <c r="V45" s="11"/>
      <c r="BD45" s="11" t="s">
        <v>5</v>
      </c>
    </row>
    <row r="46" spans="1:56" ht="15" customHeight="1" x14ac:dyDescent="0.2">
      <c r="A46" s="112">
        <v>43891</v>
      </c>
      <c r="B46" s="2">
        <f>VLOOKUP($A46,'ESAI - Q3 - Base Case'!$A$56:$N$343,9)</f>
        <v>55.547414000000003</v>
      </c>
      <c r="C46" s="2">
        <f t="shared" si="0"/>
        <v>57.213836420000007</v>
      </c>
      <c r="D46" s="2">
        <f t="shared" si="4"/>
        <v>7.5759362267504562</v>
      </c>
      <c r="E46" s="2">
        <f t="shared" si="5"/>
        <v>64.789772646750464</v>
      </c>
      <c r="G46" s="2">
        <f>VLOOKUP($A46,'ESAI - Q3 - Base Case'!$A$56:$N$343,10)</f>
        <v>46.047933</v>
      </c>
      <c r="H46" s="2">
        <f t="shared" si="1"/>
        <v>47.429370990000002</v>
      </c>
      <c r="I46" s="2">
        <f t="shared" si="6"/>
        <v>3.6068152103295308</v>
      </c>
      <c r="J46" s="2">
        <f t="shared" si="7"/>
        <v>51.036186200329531</v>
      </c>
      <c r="L46" s="2">
        <f t="shared" si="8"/>
        <v>55.547414000000003</v>
      </c>
      <c r="M46" s="2">
        <f t="shared" si="2"/>
        <v>57.213836420000007</v>
      </c>
      <c r="N46" s="2"/>
      <c r="O46" s="2">
        <f t="shared" si="9"/>
        <v>57.213836420000007</v>
      </c>
      <c r="Q46" s="2">
        <f t="shared" si="10"/>
        <v>46.047933</v>
      </c>
      <c r="R46" s="2">
        <f t="shared" si="3"/>
        <v>47.429370990000002</v>
      </c>
      <c r="S46" s="2"/>
      <c r="T46" s="2">
        <f t="shared" si="11"/>
        <v>47.429370990000002</v>
      </c>
      <c r="V46" s="11"/>
      <c r="BD46" s="11" t="s">
        <v>5</v>
      </c>
    </row>
    <row r="47" spans="1:56" ht="15" customHeight="1" x14ac:dyDescent="0.2">
      <c r="A47" s="112">
        <v>43922</v>
      </c>
      <c r="B47" s="2">
        <f>VLOOKUP($A47,'ESAI - Q3 - Base Case'!$A$56:$N$343,9)</f>
        <v>50.617784</v>
      </c>
      <c r="C47" s="2">
        <f t="shared" si="0"/>
        <v>52.136317519999999</v>
      </c>
      <c r="D47" s="2">
        <f t="shared" si="4"/>
        <v>7.5759362267504562</v>
      </c>
      <c r="E47" s="2">
        <f t="shared" si="5"/>
        <v>59.712253746750456</v>
      </c>
      <c r="G47" s="2">
        <f>VLOOKUP($A47,'ESAI - Q3 - Base Case'!$A$56:$N$343,10)</f>
        <v>41.179918000000001</v>
      </c>
      <c r="H47" s="2">
        <f t="shared" si="1"/>
        <v>42.415315540000002</v>
      </c>
      <c r="I47" s="2">
        <f t="shared" si="6"/>
        <v>3.6068152103295308</v>
      </c>
      <c r="J47" s="2">
        <f t="shared" si="7"/>
        <v>46.022130750329531</v>
      </c>
      <c r="L47" s="2">
        <f t="shared" si="8"/>
        <v>50.617784</v>
      </c>
      <c r="M47" s="2">
        <f t="shared" si="2"/>
        <v>52.136317519999999</v>
      </c>
      <c r="N47" s="2"/>
      <c r="O47" s="2">
        <f t="shared" si="9"/>
        <v>52.136317519999999</v>
      </c>
      <c r="Q47" s="2">
        <f t="shared" si="10"/>
        <v>41.179918000000001</v>
      </c>
      <c r="R47" s="2">
        <f t="shared" si="3"/>
        <v>42.415315540000002</v>
      </c>
      <c r="S47" s="2"/>
      <c r="T47" s="2">
        <f t="shared" si="11"/>
        <v>42.415315540000002</v>
      </c>
      <c r="V47" s="11"/>
      <c r="BD47" s="11" t="s">
        <v>5</v>
      </c>
    </row>
    <row r="48" spans="1:56" ht="15" customHeight="1" x14ac:dyDescent="0.2">
      <c r="A48" s="112">
        <v>43952</v>
      </c>
      <c r="B48" s="2">
        <f>VLOOKUP($A48,'ESAI - Q3 - Base Case'!$A$56:$N$343,9)</f>
        <v>52.585773000000003</v>
      </c>
      <c r="C48" s="2">
        <f t="shared" si="0"/>
        <v>54.163346190000006</v>
      </c>
      <c r="D48" s="2">
        <f t="shared" si="4"/>
        <v>7.5759362267504562</v>
      </c>
      <c r="E48" s="2">
        <f t="shared" si="5"/>
        <v>61.739282416750463</v>
      </c>
      <c r="G48" s="2">
        <f>VLOOKUP($A48,'ESAI - Q3 - Base Case'!$A$56:$N$343,10)</f>
        <v>42.388871999999999</v>
      </c>
      <c r="H48" s="2">
        <f t="shared" si="1"/>
        <v>43.660538160000002</v>
      </c>
      <c r="I48" s="2">
        <f t="shared" si="6"/>
        <v>3.6068152103295308</v>
      </c>
      <c r="J48" s="2">
        <f t="shared" si="7"/>
        <v>47.267353370329531</v>
      </c>
      <c r="L48" s="2">
        <f t="shared" si="8"/>
        <v>52.585773000000003</v>
      </c>
      <c r="M48" s="2">
        <f t="shared" si="2"/>
        <v>54.163346190000006</v>
      </c>
      <c r="N48" s="2"/>
      <c r="O48" s="2">
        <f t="shared" si="9"/>
        <v>54.163346190000006</v>
      </c>
      <c r="Q48" s="2">
        <f t="shared" si="10"/>
        <v>42.388871999999999</v>
      </c>
      <c r="R48" s="2">
        <f t="shared" si="3"/>
        <v>43.660538160000002</v>
      </c>
      <c r="S48" s="2"/>
      <c r="T48" s="2">
        <f t="shared" si="11"/>
        <v>43.660538160000002</v>
      </c>
      <c r="V48" s="11"/>
      <c r="BD48" s="11" t="s">
        <v>5</v>
      </c>
    </row>
    <row r="49" spans="1:22" ht="15" customHeight="1" x14ac:dyDescent="0.2">
      <c r="A49" s="112">
        <v>43983</v>
      </c>
      <c r="B49" s="2">
        <f>VLOOKUP($A49,'ESAI - Q3 - Base Case'!$A$56:$N$343,9)</f>
        <v>62.936818000000002</v>
      </c>
      <c r="C49" s="2">
        <f t="shared" si="0"/>
        <v>64.824922540000003</v>
      </c>
      <c r="D49" s="2">
        <f t="shared" si="4"/>
        <v>7.5759362267504562</v>
      </c>
      <c r="E49" s="2">
        <f t="shared" si="5"/>
        <v>72.40085876675046</v>
      </c>
      <c r="G49" s="2">
        <f>VLOOKUP($A49,'ESAI - Q3 - Base Case'!$A$56:$N$343,10)</f>
        <v>43.156222</v>
      </c>
      <c r="H49" s="2">
        <f t="shared" si="1"/>
        <v>44.450908660000003</v>
      </c>
      <c r="I49" s="2">
        <f t="shared" si="6"/>
        <v>3.6068152103295308</v>
      </c>
      <c r="J49" s="2">
        <f t="shared" si="7"/>
        <v>48.057723870329532</v>
      </c>
      <c r="L49" s="2">
        <f t="shared" si="8"/>
        <v>62.936818000000002</v>
      </c>
      <c r="M49" s="2">
        <f t="shared" si="2"/>
        <v>64.824922540000003</v>
      </c>
      <c r="N49" s="2"/>
      <c r="O49" s="2">
        <f t="shared" si="9"/>
        <v>64.824922540000003</v>
      </c>
      <c r="Q49" s="2">
        <f t="shared" si="10"/>
        <v>43.156222</v>
      </c>
      <c r="R49" s="2">
        <f t="shared" si="3"/>
        <v>44.450908660000003</v>
      </c>
      <c r="S49" s="2"/>
      <c r="T49" s="2">
        <f t="shared" si="11"/>
        <v>44.450908660000003</v>
      </c>
      <c r="V49" s="11"/>
    </row>
    <row r="50" spans="1:22" ht="15" customHeight="1" x14ac:dyDescent="0.2">
      <c r="A50" s="112">
        <v>44013</v>
      </c>
      <c r="B50" s="2">
        <f>VLOOKUP($A50,'ESAI - Q3 - Base Case'!$A$56:$N$343,9)</f>
        <v>77.083043000000004</v>
      </c>
      <c r="C50" s="2">
        <f t="shared" si="0"/>
        <v>79.395534290000001</v>
      </c>
      <c r="D50" s="2">
        <f t="shared" si="4"/>
        <v>7.5759362267504562</v>
      </c>
      <c r="E50" s="2">
        <f t="shared" si="5"/>
        <v>86.971470516750458</v>
      </c>
      <c r="G50" s="2">
        <f>VLOOKUP($A50,'ESAI - Q3 - Base Case'!$A$56:$N$343,10)</f>
        <v>46.230212000000002</v>
      </c>
      <c r="H50" s="2">
        <f t="shared" si="1"/>
        <v>47.617118360000006</v>
      </c>
      <c r="I50" s="2">
        <f t="shared" si="6"/>
        <v>3.6068152103295308</v>
      </c>
      <c r="J50" s="2">
        <f t="shared" si="7"/>
        <v>51.223933570329535</v>
      </c>
      <c r="L50" s="2">
        <f t="shared" si="8"/>
        <v>77.083043000000004</v>
      </c>
      <c r="M50" s="2">
        <f t="shared" si="2"/>
        <v>79.395534290000001</v>
      </c>
      <c r="N50" s="2"/>
      <c r="O50" s="2">
        <f t="shared" si="9"/>
        <v>79.395534290000001</v>
      </c>
      <c r="Q50" s="2">
        <f t="shared" si="10"/>
        <v>46.230212000000002</v>
      </c>
      <c r="R50" s="2">
        <f t="shared" si="3"/>
        <v>47.617118360000006</v>
      </c>
      <c r="S50" s="2"/>
      <c r="T50" s="2">
        <f t="shared" si="11"/>
        <v>47.617118360000006</v>
      </c>
      <c r="V50" s="11"/>
    </row>
    <row r="51" spans="1:22" ht="15" customHeight="1" x14ac:dyDescent="0.2">
      <c r="A51" s="112">
        <v>44044</v>
      </c>
      <c r="B51" s="2">
        <f>VLOOKUP($A51,'ESAI - Q3 - Base Case'!$A$56:$N$343,9)</f>
        <v>61.69491</v>
      </c>
      <c r="C51" s="2">
        <f t="shared" si="0"/>
        <v>63.545757300000005</v>
      </c>
      <c r="D51" s="2">
        <f t="shared" si="4"/>
        <v>7.5759362267504562</v>
      </c>
      <c r="E51" s="2">
        <f t="shared" si="5"/>
        <v>71.121693526750462</v>
      </c>
      <c r="G51" s="2">
        <f>VLOOKUP($A51,'ESAI - Q3 - Base Case'!$A$56:$N$343,10)</f>
        <v>45.275979999999997</v>
      </c>
      <c r="H51" s="2">
        <f t="shared" si="1"/>
        <v>46.634259399999998</v>
      </c>
      <c r="I51" s="2">
        <f t="shared" si="6"/>
        <v>3.6068152103295308</v>
      </c>
      <c r="J51" s="2">
        <f t="shared" si="7"/>
        <v>50.241074610329527</v>
      </c>
      <c r="L51" s="2">
        <f t="shared" si="8"/>
        <v>61.69491</v>
      </c>
      <c r="M51" s="2">
        <f t="shared" si="2"/>
        <v>63.545757300000005</v>
      </c>
      <c r="N51" s="2"/>
      <c r="O51" s="2">
        <f t="shared" si="9"/>
        <v>63.545757300000005</v>
      </c>
      <c r="Q51" s="2">
        <f t="shared" si="10"/>
        <v>45.275979999999997</v>
      </c>
      <c r="R51" s="2">
        <f t="shared" si="3"/>
        <v>46.634259399999998</v>
      </c>
      <c r="S51" s="2"/>
      <c r="T51" s="2">
        <f t="shared" si="11"/>
        <v>46.634259399999998</v>
      </c>
      <c r="V51" s="11"/>
    </row>
    <row r="52" spans="1:22" ht="15" customHeight="1" x14ac:dyDescent="0.2">
      <c r="A52" s="112">
        <v>44075</v>
      </c>
      <c r="B52" s="2">
        <f>VLOOKUP($A52,'ESAI - Q3 - Base Case'!$A$56:$N$343,9)</f>
        <v>50.333806000000003</v>
      </c>
      <c r="C52" s="2">
        <f t="shared" si="0"/>
        <v>51.843820180000002</v>
      </c>
      <c r="D52" s="2">
        <f t="shared" si="4"/>
        <v>7.5759362267504562</v>
      </c>
      <c r="E52" s="2">
        <f t="shared" si="5"/>
        <v>59.419756406750459</v>
      </c>
      <c r="G52" s="2">
        <f>VLOOKUP($A52,'ESAI - Q3 - Base Case'!$A$56:$N$343,10)</f>
        <v>43.170352999999999</v>
      </c>
      <c r="H52" s="2">
        <f t="shared" si="1"/>
        <v>44.465463589999999</v>
      </c>
      <c r="I52" s="2">
        <f t="shared" si="6"/>
        <v>3.6068152103295308</v>
      </c>
      <c r="J52" s="2">
        <f t="shared" si="7"/>
        <v>48.072278800329528</v>
      </c>
      <c r="L52" s="2">
        <f t="shared" si="8"/>
        <v>50.333806000000003</v>
      </c>
      <c r="M52" s="2">
        <f t="shared" si="2"/>
        <v>51.843820180000002</v>
      </c>
      <c r="N52" s="2"/>
      <c r="O52" s="2">
        <f t="shared" si="9"/>
        <v>51.843820180000002</v>
      </c>
      <c r="Q52" s="2">
        <f t="shared" si="10"/>
        <v>43.170352999999999</v>
      </c>
      <c r="R52" s="2">
        <f t="shared" si="3"/>
        <v>44.465463589999999</v>
      </c>
      <c r="S52" s="2"/>
      <c r="T52" s="2">
        <f t="shared" si="11"/>
        <v>44.465463589999999</v>
      </c>
      <c r="V52" s="11"/>
    </row>
    <row r="53" spans="1:22" ht="15" customHeight="1" x14ac:dyDescent="0.2">
      <c r="A53" s="112">
        <v>44105</v>
      </c>
      <c r="B53" s="2">
        <f>VLOOKUP($A53,'ESAI - Q3 - Base Case'!$A$56:$N$343,9)</f>
        <v>47.897727000000003</v>
      </c>
      <c r="C53" s="2">
        <f t="shared" si="0"/>
        <v>49.334658810000008</v>
      </c>
      <c r="D53" s="2">
        <f t="shared" si="4"/>
        <v>7.5759362267504562</v>
      </c>
      <c r="E53" s="2">
        <f t="shared" si="5"/>
        <v>56.910595036750465</v>
      </c>
      <c r="G53" s="2">
        <f>VLOOKUP($A53,'ESAI - Q3 - Base Case'!$A$56:$N$343,10)</f>
        <v>41.319336</v>
      </c>
      <c r="H53" s="2">
        <f t="shared" si="1"/>
        <v>42.558916080000003</v>
      </c>
      <c r="I53" s="2">
        <f t="shared" si="6"/>
        <v>3.6068152103295308</v>
      </c>
      <c r="J53" s="2">
        <f t="shared" si="7"/>
        <v>46.165731290329532</v>
      </c>
      <c r="L53" s="2">
        <f t="shared" si="8"/>
        <v>47.897727000000003</v>
      </c>
      <c r="M53" s="2">
        <f t="shared" si="2"/>
        <v>49.334658810000008</v>
      </c>
      <c r="N53" s="2"/>
      <c r="O53" s="2">
        <f t="shared" si="9"/>
        <v>49.334658810000008</v>
      </c>
      <c r="Q53" s="2">
        <f t="shared" si="10"/>
        <v>41.319336</v>
      </c>
      <c r="R53" s="2">
        <f t="shared" si="3"/>
        <v>42.558916080000003</v>
      </c>
      <c r="S53" s="2"/>
      <c r="T53" s="2">
        <f t="shared" si="11"/>
        <v>42.558916080000003</v>
      </c>
      <c r="V53" s="11"/>
    </row>
    <row r="54" spans="1:22" ht="15" customHeight="1" x14ac:dyDescent="0.2">
      <c r="A54" s="112">
        <v>44136</v>
      </c>
      <c r="B54" s="2">
        <f>VLOOKUP($A54,'ESAI - Q3 - Base Case'!$A$56:$N$343,9)</f>
        <v>53.995683999999997</v>
      </c>
      <c r="C54" s="2">
        <f t="shared" si="0"/>
        <v>55.615554519999996</v>
      </c>
      <c r="D54" s="2">
        <f t="shared" si="4"/>
        <v>7.5759362267504562</v>
      </c>
      <c r="E54" s="2">
        <f t="shared" si="5"/>
        <v>63.191490746750453</v>
      </c>
      <c r="G54" s="2">
        <f>VLOOKUP($A54,'ESAI - Q3 - Base Case'!$A$56:$N$343,10)</f>
        <v>45.794583000000003</v>
      </c>
      <c r="H54" s="2">
        <f t="shared" si="1"/>
        <v>47.168420490000003</v>
      </c>
      <c r="I54" s="2">
        <f t="shared" si="6"/>
        <v>3.6068152103295308</v>
      </c>
      <c r="J54" s="2">
        <f t="shared" si="7"/>
        <v>50.775235700329532</v>
      </c>
      <c r="L54" s="2">
        <f t="shared" si="8"/>
        <v>53.995683999999997</v>
      </c>
      <c r="M54" s="2">
        <f t="shared" si="2"/>
        <v>55.615554519999996</v>
      </c>
      <c r="N54" s="2"/>
      <c r="O54" s="2">
        <f t="shared" si="9"/>
        <v>55.615554519999996</v>
      </c>
      <c r="Q54" s="2">
        <f t="shared" si="10"/>
        <v>45.794583000000003</v>
      </c>
      <c r="R54" s="2">
        <f t="shared" si="3"/>
        <v>47.168420490000003</v>
      </c>
      <c r="S54" s="2"/>
      <c r="T54" s="2">
        <f t="shared" si="11"/>
        <v>47.168420490000003</v>
      </c>
      <c r="V54" s="11"/>
    </row>
    <row r="55" spans="1:22" ht="15" customHeight="1" x14ac:dyDescent="0.2">
      <c r="A55" s="112">
        <v>44166</v>
      </c>
      <c r="B55" s="2">
        <f>VLOOKUP($A55,'ESAI - Q3 - Base Case'!$A$56:$N$343,9)</f>
        <v>79.902934000000002</v>
      </c>
      <c r="C55" s="2">
        <f t="shared" si="0"/>
        <v>82.30002202</v>
      </c>
      <c r="D55" s="2">
        <f t="shared" si="4"/>
        <v>7.5759362267504562</v>
      </c>
      <c r="E55" s="2">
        <f t="shared" si="5"/>
        <v>89.875958246750457</v>
      </c>
      <c r="G55" s="2">
        <f>VLOOKUP($A55,'ESAI - Q3 - Base Case'!$A$56:$N$343,10)</f>
        <v>59.772525999999999</v>
      </c>
      <c r="H55" s="2">
        <f t="shared" si="1"/>
        <v>61.565701779999998</v>
      </c>
      <c r="I55" s="2">
        <f t="shared" si="6"/>
        <v>3.6068152103295308</v>
      </c>
      <c r="J55" s="2">
        <f t="shared" si="7"/>
        <v>65.172516990329527</v>
      </c>
      <c r="L55" s="2">
        <f t="shared" si="8"/>
        <v>79.902934000000002</v>
      </c>
      <c r="M55" s="2">
        <f t="shared" si="2"/>
        <v>82.30002202</v>
      </c>
      <c r="N55" s="2"/>
      <c r="O55" s="2">
        <f t="shared" si="9"/>
        <v>82.30002202</v>
      </c>
      <c r="Q55" s="2">
        <f t="shared" si="10"/>
        <v>59.772525999999999</v>
      </c>
      <c r="R55" s="2">
        <f t="shared" si="3"/>
        <v>61.565701779999998</v>
      </c>
      <c r="S55" s="2"/>
      <c r="T55" s="2">
        <f t="shared" si="11"/>
        <v>61.565701779999998</v>
      </c>
      <c r="V55" s="11"/>
    </row>
    <row r="56" spans="1:22" ht="15" customHeight="1" x14ac:dyDescent="0.2">
      <c r="A56" s="112">
        <v>44197</v>
      </c>
      <c r="B56" s="2">
        <f>VLOOKUP($A56,'ESAI - Q3 - Base Case'!$A$56:$N$343,9)</f>
        <v>112.82868999999999</v>
      </c>
      <c r="C56" s="2">
        <f t="shared" si="0"/>
        <v>116.2135507</v>
      </c>
      <c r="D56" s="2">
        <f t="shared" si="4"/>
        <v>7.6516955890179617</v>
      </c>
      <c r="E56" s="2">
        <f t="shared" si="5"/>
        <v>123.86524628901796</v>
      </c>
      <c r="G56" s="2">
        <f>VLOOKUP($A56,'ESAI - Q3 - Base Case'!$A$56:$N$343,10)</f>
        <v>75.929191000000003</v>
      </c>
      <c r="H56" s="2">
        <f t="shared" si="1"/>
        <v>78.207066730000008</v>
      </c>
      <c r="I56" s="2">
        <f t="shared" si="6"/>
        <v>3.6428833624328263</v>
      </c>
      <c r="J56" s="2">
        <f t="shared" si="7"/>
        <v>81.849950092432834</v>
      </c>
      <c r="L56" s="2">
        <f t="shared" si="8"/>
        <v>112.82868999999999</v>
      </c>
      <c r="M56" s="2">
        <f t="shared" si="2"/>
        <v>116.2135507</v>
      </c>
      <c r="N56" s="2"/>
      <c r="O56" s="2">
        <f t="shared" si="9"/>
        <v>116.2135507</v>
      </c>
      <c r="Q56" s="2">
        <f t="shared" si="10"/>
        <v>75.929191000000003</v>
      </c>
      <c r="R56" s="2">
        <f t="shared" si="3"/>
        <v>78.207066730000008</v>
      </c>
      <c r="S56" s="2"/>
      <c r="T56" s="2">
        <f t="shared" si="11"/>
        <v>78.207066730000008</v>
      </c>
      <c r="V56" s="11"/>
    </row>
    <row r="57" spans="1:22" ht="15" customHeight="1" x14ac:dyDescent="0.2">
      <c r="A57" s="112">
        <v>44228</v>
      </c>
      <c r="B57" s="2">
        <f>VLOOKUP($A57,'ESAI - Q3 - Base Case'!$A$56:$N$343,9)</f>
        <v>81.563592999999997</v>
      </c>
      <c r="C57" s="2">
        <f t="shared" si="0"/>
        <v>84.010500789999995</v>
      </c>
      <c r="D57" s="2">
        <f t="shared" si="4"/>
        <v>7.6516955890179617</v>
      </c>
      <c r="E57" s="2">
        <f t="shared" si="5"/>
        <v>91.662196379017956</v>
      </c>
      <c r="G57" s="2">
        <f>VLOOKUP($A57,'ESAI - Q3 - Base Case'!$A$56:$N$343,10)</f>
        <v>68.032556</v>
      </c>
      <c r="H57" s="2">
        <f t="shared" si="1"/>
        <v>70.07353268</v>
      </c>
      <c r="I57" s="2">
        <f t="shared" si="6"/>
        <v>3.6428833624328263</v>
      </c>
      <c r="J57" s="2">
        <f t="shared" si="7"/>
        <v>73.716416042432826</v>
      </c>
      <c r="L57" s="2">
        <f t="shared" si="8"/>
        <v>81.563592999999997</v>
      </c>
      <c r="M57" s="2">
        <f t="shared" si="2"/>
        <v>84.010500789999995</v>
      </c>
      <c r="N57" s="2"/>
      <c r="O57" s="2">
        <f t="shared" si="9"/>
        <v>84.010500789999995</v>
      </c>
      <c r="Q57" s="2">
        <f t="shared" si="10"/>
        <v>68.032556</v>
      </c>
      <c r="R57" s="2">
        <f t="shared" si="3"/>
        <v>70.07353268</v>
      </c>
      <c r="S57" s="2"/>
      <c r="T57" s="2">
        <f t="shared" si="11"/>
        <v>70.07353268</v>
      </c>
      <c r="V57" s="11"/>
    </row>
    <row r="58" spans="1:22" ht="15" customHeight="1" x14ac:dyDescent="0.2">
      <c r="A58" s="112">
        <v>44256</v>
      </c>
      <c r="B58" s="2">
        <f>VLOOKUP($A58,'ESAI - Q3 - Base Case'!$A$56:$N$343,9)</f>
        <v>57.248668000000002</v>
      </c>
      <c r="C58" s="2">
        <f t="shared" si="0"/>
        <v>58.966128040000001</v>
      </c>
      <c r="D58" s="2">
        <f t="shared" si="4"/>
        <v>7.6516955890179617</v>
      </c>
      <c r="E58" s="2">
        <f t="shared" si="5"/>
        <v>66.617823629017963</v>
      </c>
      <c r="G58" s="2">
        <f>VLOOKUP($A58,'ESAI - Q3 - Base Case'!$A$56:$N$343,10)</f>
        <v>47.500850999999997</v>
      </c>
      <c r="H58" s="2">
        <f t="shared" si="1"/>
        <v>48.925876529999996</v>
      </c>
      <c r="I58" s="2">
        <f t="shared" si="6"/>
        <v>3.6428833624328263</v>
      </c>
      <c r="J58" s="2">
        <f t="shared" si="7"/>
        <v>52.568759892432823</v>
      </c>
      <c r="L58" s="2">
        <f t="shared" si="8"/>
        <v>57.248668000000002</v>
      </c>
      <c r="M58" s="2">
        <f t="shared" si="2"/>
        <v>58.966128040000001</v>
      </c>
      <c r="N58" s="2"/>
      <c r="O58" s="2">
        <f t="shared" si="9"/>
        <v>58.966128040000001</v>
      </c>
      <c r="Q58" s="2">
        <f t="shared" si="10"/>
        <v>47.500850999999997</v>
      </c>
      <c r="R58" s="2">
        <f t="shared" si="3"/>
        <v>48.925876529999996</v>
      </c>
      <c r="S58" s="2"/>
      <c r="T58" s="2">
        <f t="shared" si="11"/>
        <v>48.925876529999996</v>
      </c>
      <c r="V58" s="11"/>
    </row>
    <row r="59" spans="1:22" ht="15" customHeight="1" x14ac:dyDescent="0.2">
      <c r="A59" s="112">
        <v>44287</v>
      </c>
      <c r="B59" s="2">
        <f>VLOOKUP($A59,'ESAI - Q3 - Base Case'!$A$56:$N$343,9)</f>
        <v>52.478011000000002</v>
      </c>
      <c r="C59" s="2">
        <f t="shared" si="0"/>
        <v>54.05235133</v>
      </c>
      <c r="D59" s="2">
        <f t="shared" si="4"/>
        <v>7.6516955890179617</v>
      </c>
      <c r="E59" s="2">
        <f t="shared" si="5"/>
        <v>61.704046919017962</v>
      </c>
      <c r="G59" s="2">
        <f>VLOOKUP($A59,'ESAI - Q3 - Base Case'!$A$56:$N$343,10)</f>
        <v>42.455516000000003</v>
      </c>
      <c r="H59" s="2">
        <f t="shared" si="1"/>
        <v>43.729181480000001</v>
      </c>
      <c r="I59" s="2">
        <f t="shared" si="6"/>
        <v>3.6428833624328263</v>
      </c>
      <c r="J59" s="2">
        <f t="shared" si="7"/>
        <v>47.372064842432827</v>
      </c>
      <c r="L59" s="2">
        <f t="shared" si="8"/>
        <v>52.478011000000002</v>
      </c>
      <c r="M59" s="2">
        <f t="shared" si="2"/>
        <v>54.05235133</v>
      </c>
      <c r="N59" s="2"/>
      <c r="O59" s="2">
        <f t="shared" si="9"/>
        <v>54.05235133</v>
      </c>
      <c r="Q59" s="2">
        <f t="shared" si="10"/>
        <v>42.455516000000003</v>
      </c>
      <c r="R59" s="2">
        <f t="shared" si="3"/>
        <v>43.729181480000001</v>
      </c>
      <c r="S59" s="2"/>
      <c r="T59" s="2">
        <f t="shared" si="11"/>
        <v>43.729181480000001</v>
      </c>
      <c r="V59" s="11"/>
    </row>
    <row r="60" spans="1:22" ht="15" customHeight="1" x14ac:dyDescent="0.2">
      <c r="A60" s="112">
        <v>44317</v>
      </c>
      <c r="B60" s="2">
        <f>VLOOKUP($A60,'ESAI - Q3 - Base Case'!$A$56:$N$343,9)</f>
        <v>55.846755000000002</v>
      </c>
      <c r="C60" s="2">
        <f t="shared" si="0"/>
        <v>57.522157650000004</v>
      </c>
      <c r="D60" s="2">
        <f t="shared" si="4"/>
        <v>7.6516955890179617</v>
      </c>
      <c r="E60" s="2">
        <f t="shared" si="5"/>
        <v>65.173853239017973</v>
      </c>
      <c r="G60" s="2">
        <f>VLOOKUP($A60,'ESAI - Q3 - Base Case'!$A$56:$N$343,10)</f>
        <v>43.82723</v>
      </c>
      <c r="H60" s="2">
        <f t="shared" si="1"/>
        <v>45.142046900000004</v>
      </c>
      <c r="I60" s="2">
        <f t="shared" si="6"/>
        <v>3.6428833624328263</v>
      </c>
      <c r="J60" s="2">
        <f t="shared" si="7"/>
        <v>48.78493026243283</v>
      </c>
      <c r="L60" s="2">
        <f t="shared" si="8"/>
        <v>55.846755000000002</v>
      </c>
      <c r="M60" s="2">
        <f t="shared" si="2"/>
        <v>57.522157650000004</v>
      </c>
      <c r="N60" s="2"/>
      <c r="O60" s="2">
        <f t="shared" si="9"/>
        <v>57.522157650000004</v>
      </c>
      <c r="Q60" s="2">
        <f t="shared" si="10"/>
        <v>43.82723</v>
      </c>
      <c r="R60" s="2">
        <f t="shared" si="3"/>
        <v>45.142046900000004</v>
      </c>
      <c r="S60" s="2"/>
      <c r="T60" s="2">
        <f t="shared" si="11"/>
        <v>45.142046900000004</v>
      </c>
      <c r="V60" s="11"/>
    </row>
    <row r="61" spans="1:22" ht="15" customHeight="1" x14ac:dyDescent="0.2">
      <c r="A61" s="112">
        <v>44348</v>
      </c>
      <c r="B61" s="2">
        <f>VLOOKUP($A61,'ESAI - Q3 - Base Case'!$A$56:$N$343,9)</f>
        <v>64.456704000000002</v>
      </c>
      <c r="C61" s="2">
        <f t="shared" si="0"/>
        <v>66.390405119999997</v>
      </c>
      <c r="D61" s="2">
        <f t="shared" si="4"/>
        <v>7.6516955890179617</v>
      </c>
      <c r="E61" s="2">
        <f t="shared" si="5"/>
        <v>74.042100709017959</v>
      </c>
      <c r="G61" s="2">
        <f>VLOOKUP($A61,'ESAI - Q3 - Base Case'!$A$56:$N$343,10)</f>
        <v>44.868206000000001</v>
      </c>
      <c r="H61" s="2">
        <f t="shared" si="1"/>
        <v>46.214252180000003</v>
      </c>
      <c r="I61" s="2">
        <f t="shared" si="6"/>
        <v>3.6428833624328263</v>
      </c>
      <c r="J61" s="2">
        <f t="shared" si="7"/>
        <v>49.857135542432829</v>
      </c>
      <c r="L61" s="2">
        <f t="shared" si="8"/>
        <v>64.456704000000002</v>
      </c>
      <c r="M61" s="2">
        <f t="shared" si="2"/>
        <v>66.390405119999997</v>
      </c>
      <c r="N61" s="2"/>
      <c r="O61" s="2">
        <f t="shared" si="9"/>
        <v>66.390405119999997</v>
      </c>
      <c r="Q61" s="2">
        <f t="shared" si="10"/>
        <v>44.868206000000001</v>
      </c>
      <c r="R61" s="2">
        <f t="shared" si="3"/>
        <v>46.214252180000003</v>
      </c>
      <c r="S61" s="2"/>
      <c r="T61" s="2">
        <f t="shared" si="11"/>
        <v>46.214252180000003</v>
      </c>
      <c r="V61" s="11"/>
    </row>
    <row r="62" spans="1:22" ht="15" customHeight="1" x14ac:dyDescent="0.2">
      <c r="A62" s="112">
        <v>44378</v>
      </c>
      <c r="B62" s="2">
        <f>VLOOKUP($A62,'ESAI - Q3 - Base Case'!$A$56:$N$343,9)</f>
        <v>78.345284000000007</v>
      </c>
      <c r="C62" s="2">
        <f t="shared" si="0"/>
        <v>80.695642520000007</v>
      </c>
      <c r="D62" s="2">
        <f t="shared" si="4"/>
        <v>7.6516955890179617</v>
      </c>
      <c r="E62" s="2">
        <f t="shared" si="5"/>
        <v>88.347338109017969</v>
      </c>
      <c r="G62" s="2">
        <f>VLOOKUP($A62,'ESAI - Q3 - Base Case'!$A$56:$N$343,10)</f>
        <v>47.653750000000002</v>
      </c>
      <c r="H62" s="2">
        <f t="shared" si="1"/>
        <v>49.083362500000007</v>
      </c>
      <c r="I62" s="2">
        <f t="shared" si="6"/>
        <v>3.6428833624328263</v>
      </c>
      <c r="J62" s="2">
        <f t="shared" si="7"/>
        <v>52.726245862432833</v>
      </c>
      <c r="L62" s="2">
        <f t="shared" si="8"/>
        <v>78.345284000000007</v>
      </c>
      <c r="M62" s="2">
        <f t="shared" si="2"/>
        <v>80.695642520000007</v>
      </c>
      <c r="N62" s="2"/>
      <c r="O62" s="2">
        <f t="shared" si="9"/>
        <v>80.695642520000007</v>
      </c>
      <c r="Q62" s="2">
        <f t="shared" si="10"/>
        <v>47.653750000000002</v>
      </c>
      <c r="R62" s="2">
        <f t="shared" si="3"/>
        <v>49.083362500000007</v>
      </c>
      <c r="S62" s="2"/>
      <c r="T62" s="2">
        <f t="shared" si="11"/>
        <v>49.083362500000007</v>
      </c>
      <c r="V62" s="11"/>
    </row>
    <row r="63" spans="1:22" ht="15" customHeight="1" x14ac:dyDescent="0.2">
      <c r="A63" s="112">
        <v>44409</v>
      </c>
      <c r="B63" s="2">
        <f>VLOOKUP($A63,'ESAI - Q3 - Base Case'!$A$56:$N$343,9)</f>
        <v>62.358125000000001</v>
      </c>
      <c r="C63" s="2">
        <f t="shared" si="0"/>
        <v>64.228868750000004</v>
      </c>
      <c r="D63" s="2">
        <f t="shared" si="4"/>
        <v>7.6516955890179617</v>
      </c>
      <c r="E63" s="2">
        <f t="shared" si="5"/>
        <v>71.880564339017965</v>
      </c>
      <c r="G63" s="2">
        <f>VLOOKUP($A63,'ESAI - Q3 - Base Case'!$A$56:$N$343,10)</f>
        <v>46.583775000000003</v>
      </c>
      <c r="H63" s="2">
        <f t="shared" si="1"/>
        <v>47.981288250000006</v>
      </c>
      <c r="I63" s="2">
        <f t="shared" si="6"/>
        <v>3.6428833624328263</v>
      </c>
      <c r="J63" s="2">
        <f t="shared" si="7"/>
        <v>51.624171612432832</v>
      </c>
      <c r="L63" s="2">
        <f t="shared" si="8"/>
        <v>62.358125000000001</v>
      </c>
      <c r="M63" s="2">
        <f t="shared" si="2"/>
        <v>64.228868750000004</v>
      </c>
      <c r="N63" s="2"/>
      <c r="O63" s="2">
        <f t="shared" si="9"/>
        <v>64.228868750000004</v>
      </c>
      <c r="Q63" s="2">
        <f t="shared" si="10"/>
        <v>46.583775000000003</v>
      </c>
      <c r="R63" s="2">
        <f t="shared" si="3"/>
        <v>47.981288250000006</v>
      </c>
      <c r="S63" s="2"/>
      <c r="T63" s="2">
        <f t="shared" si="11"/>
        <v>47.981288250000006</v>
      </c>
      <c r="V63" s="11"/>
    </row>
    <row r="64" spans="1:22" ht="15" customHeight="1" x14ac:dyDescent="0.2">
      <c r="A64" s="112">
        <v>44440</v>
      </c>
      <c r="B64" s="2">
        <f>VLOOKUP($A64,'ESAI - Q3 - Base Case'!$A$56:$N$343,9)</f>
        <v>51.411250000000003</v>
      </c>
      <c r="C64" s="2">
        <f t="shared" si="0"/>
        <v>52.953587500000005</v>
      </c>
      <c r="D64" s="2">
        <f t="shared" si="4"/>
        <v>7.6516955890179617</v>
      </c>
      <c r="E64" s="2">
        <f t="shared" si="5"/>
        <v>60.605283089017966</v>
      </c>
      <c r="G64" s="2">
        <f>VLOOKUP($A64,'ESAI - Q3 - Base Case'!$A$56:$N$343,10)</f>
        <v>44.518287999999998</v>
      </c>
      <c r="H64" s="2">
        <f t="shared" si="1"/>
        <v>45.853836639999997</v>
      </c>
      <c r="I64" s="2">
        <f t="shared" si="6"/>
        <v>3.6428833624328263</v>
      </c>
      <c r="J64" s="2">
        <f t="shared" si="7"/>
        <v>49.496720002432824</v>
      </c>
      <c r="L64" s="2">
        <f t="shared" si="8"/>
        <v>51.411250000000003</v>
      </c>
      <c r="M64" s="2">
        <f t="shared" si="2"/>
        <v>52.953587500000005</v>
      </c>
      <c r="N64" s="2"/>
      <c r="O64" s="2">
        <f t="shared" si="9"/>
        <v>52.953587500000005</v>
      </c>
      <c r="Q64" s="2">
        <f t="shared" si="10"/>
        <v>44.518287999999998</v>
      </c>
      <c r="R64" s="2">
        <f t="shared" si="3"/>
        <v>45.853836639999997</v>
      </c>
      <c r="S64" s="2"/>
      <c r="T64" s="2">
        <f t="shared" si="11"/>
        <v>45.853836639999997</v>
      </c>
      <c r="V64" s="11"/>
    </row>
    <row r="65" spans="1:22" ht="15" customHeight="1" x14ac:dyDescent="0.2">
      <c r="A65" s="112">
        <v>44470</v>
      </c>
      <c r="B65" s="2">
        <f>VLOOKUP($A65,'ESAI - Q3 - Base Case'!$A$56:$N$343,9)</f>
        <v>49.029879999999999</v>
      </c>
      <c r="C65" s="2">
        <f t="shared" si="0"/>
        <v>50.500776399999999</v>
      </c>
      <c r="D65" s="2">
        <f t="shared" si="4"/>
        <v>7.6516955890179617</v>
      </c>
      <c r="E65" s="2">
        <f t="shared" si="5"/>
        <v>58.152471989017961</v>
      </c>
      <c r="G65" s="2">
        <f>VLOOKUP($A65,'ESAI - Q3 - Base Case'!$A$56:$N$343,10)</f>
        <v>42.522401000000002</v>
      </c>
      <c r="H65" s="2">
        <f t="shared" si="1"/>
        <v>43.798073030000005</v>
      </c>
      <c r="I65" s="2">
        <f t="shared" si="6"/>
        <v>3.6428833624328263</v>
      </c>
      <c r="J65" s="2">
        <f t="shared" si="7"/>
        <v>47.440956392432831</v>
      </c>
      <c r="L65" s="2">
        <f t="shared" si="8"/>
        <v>49.029879999999999</v>
      </c>
      <c r="M65" s="2">
        <f t="shared" si="2"/>
        <v>50.500776399999999</v>
      </c>
      <c r="N65" s="2"/>
      <c r="O65" s="2">
        <f t="shared" si="9"/>
        <v>50.500776399999999</v>
      </c>
      <c r="Q65" s="2">
        <f t="shared" si="10"/>
        <v>42.522401000000002</v>
      </c>
      <c r="R65" s="2">
        <f t="shared" si="3"/>
        <v>43.798073030000005</v>
      </c>
      <c r="S65" s="2"/>
      <c r="T65" s="2">
        <f t="shared" si="11"/>
        <v>43.798073030000005</v>
      </c>
      <c r="V65" s="11"/>
    </row>
    <row r="66" spans="1:22" ht="15" customHeight="1" x14ac:dyDescent="0.2">
      <c r="A66" s="112">
        <v>44501</v>
      </c>
      <c r="B66" s="2">
        <f>VLOOKUP($A66,'ESAI - Q3 - Base Case'!$A$56:$N$343,9)</f>
        <v>55.967187000000003</v>
      </c>
      <c r="C66" s="2">
        <f t="shared" si="0"/>
        <v>57.646202610000003</v>
      </c>
      <c r="D66" s="2">
        <f t="shared" si="4"/>
        <v>7.6516955890179617</v>
      </c>
      <c r="E66" s="2">
        <f t="shared" si="5"/>
        <v>65.297898199017965</v>
      </c>
      <c r="G66" s="2">
        <f>VLOOKUP($A66,'ESAI - Q3 - Base Case'!$A$56:$N$343,10)</f>
        <v>47.113205999999998</v>
      </c>
      <c r="H66" s="2">
        <f t="shared" si="1"/>
        <v>48.526602179999998</v>
      </c>
      <c r="I66" s="2">
        <f t="shared" si="6"/>
        <v>3.6428833624328263</v>
      </c>
      <c r="J66" s="2">
        <f t="shared" si="7"/>
        <v>52.169485542432824</v>
      </c>
      <c r="L66" s="2">
        <f t="shared" si="8"/>
        <v>55.967187000000003</v>
      </c>
      <c r="M66" s="2">
        <f t="shared" si="2"/>
        <v>57.646202610000003</v>
      </c>
      <c r="N66" s="2"/>
      <c r="O66" s="2">
        <f t="shared" si="9"/>
        <v>57.646202610000003</v>
      </c>
      <c r="Q66" s="2">
        <f t="shared" si="10"/>
        <v>47.113205999999998</v>
      </c>
      <c r="R66" s="2">
        <f t="shared" si="3"/>
        <v>48.526602179999998</v>
      </c>
      <c r="S66" s="2"/>
      <c r="T66" s="2">
        <f t="shared" si="11"/>
        <v>48.526602179999998</v>
      </c>
      <c r="V66" s="11"/>
    </row>
    <row r="67" spans="1:22" ht="15" customHeight="1" x14ac:dyDescent="0.2">
      <c r="A67" s="113">
        <v>44531</v>
      </c>
      <c r="B67" s="9">
        <f>VLOOKUP($A67,'ESAI - Q3 - Base Case'!$A$56:$N$343,9)</f>
        <v>81.504401999999999</v>
      </c>
      <c r="C67" s="9">
        <f t="shared" si="0"/>
        <v>83.949534060000005</v>
      </c>
      <c r="D67" s="9">
        <f t="shared" si="4"/>
        <v>7.6516955890179617</v>
      </c>
      <c r="E67" s="9">
        <f t="shared" si="5"/>
        <v>91.601229649017966</v>
      </c>
      <c r="F67" s="111"/>
      <c r="G67" s="9">
        <f>VLOOKUP($A67,'ESAI - Q3 - Base Case'!$A$56:$N$343,10)</f>
        <v>61.369813000000001</v>
      </c>
      <c r="H67" s="9">
        <f t="shared" si="1"/>
        <v>63.210907390000003</v>
      </c>
      <c r="I67" s="9">
        <f t="shared" si="6"/>
        <v>3.6428833624328263</v>
      </c>
      <c r="J67" s="9">
        <f t="shared" si="7"/>
        <v>66.853790752432829</v>
      </c>
      <c r="K67" s="111"/>
      <c r="L67" s="9">
        <f t="shared" si="8"/>
        <v>81.504401999999999</v>
      </c>
      <c r="M67" s="9">
        <f t="shared" si="2"/>
        <v>83.949534060000005</v>
      </c>
      <c r="N67" s="9"/>
      <c r="O67" s="9">
        <f t="shared" si="9"/>
        <v>83.949534060000005</v>
      </c>
      <c r="P67" s="111"/>
      <c r="Q67" s="9">
        <f t="shared" si="10"/>
        <v>61.369813000000001</v>
      </c>
      <c r="R67" s="9">
        <f t="shared" si="3"/>
        <v>63.210907390000003</v>
      </c>
      <c r="S67" s="9"/>
      <c r="T67" s="9">
        <f t="shared" si="11"/>
        <v>63.210907390000003</v>
      </c>
      <c r="V67" s="11"/>
    </row>
    <row r="68" spans="1:22" ht="15" customHeight="1" x14ac:dyDescent="0.2">
      <c r="A68" s="112">
        <v>44562</v>
      </c>
      <c r="B68" s="2">
        <f>VLOOKUP($A68,'ESAI - Q3 - Base Case'!$A$56:$N$343,9)</f>
        <v>116.145416</v>
      </c>
      <c r="C68" s="2">
        <f t="shared" si="0"/>
        <v>119.62977848</v>
      </c>
      <c r="D68" s="2">
        <f t="shared" si="4"/>
        <v>7.7282125449081409</v>
      </c>
      <c r="E68" s="2">
        <f t="shared" si="5"/>
        <v>127.35799102490815</v>
      </c>
      <c r="G68" s="2">
        <f>VLOOKUP($A68,'ESAI - Q3 - Base Case'!$A$56:$N$343,10)</f>
        <v>78.477278999999996</v>
      </c>
      <c r="H68" s="2">
        <f t="shared" si="1"/>
        <v>80.831597369999997</v>
      </c>
      <c r="I68" s="2">
        <f t="shared" si="6"/>
        <v>3.6793121960571549</v>
      </c>
      <c r="J68" s="2">
        <f t="shared" si="7"/>
        <v>84.510909566057151</v>
      </c>
      <c r="L68" s="2">
        <f t="shared" si="8"/>
        <v>116.145416</v>
      </c>
      <c r="M68" s="2">
        <f t="shared" si="2"/>
        <v>119.62977848</v>
      </c>
      <c r="N68" s="2"/>
      <c r="O68" s="2">
        <f t="shared" si="9"/>
        <v>119.62977848</v>
      </c>
      <c r="Q68" s="2">
        <f t="shared" si="10"/>
        <v>78.477278999999996</v>
      </c>
      <c r="R68" s="2">
        <f t="shared" si="3"/>
        <v>80.831597369999997</v>
      </c>
      <c r="S68" s="2"/>
      <c r="T68" s="2">
        <f t="shared" si="11"/>
        <v>80.831597369999997</v>
      </c>
      <c r="V68" s="11"/>
    </row>
    <row r="69" spans="1:22" ht="15" customHeight="1" x14ac:dyDescent="0.2">
      <c r="A69" s="112">
        <v>44593</v>
      </c>
      <c r="B69" s="2">
        <f>VLOOKUP($A69,'ESAI - Q3 - Base Case'!$A$56:$N$343,9)</f>
        <v>84.249656000000002</v>
      </c>
      <c r="C69" s="2">
        <f t="shared" si="0"/>
        <v>86.777145680000004</v>
      </c>
      <c r="D69" s="2">
        <f t="shared" si="4"/>
        <v>7.7282125449081409</v>
      </c>
      <c r="E69" s="2">
        <f t="shared" si="5"/>
        <v>94.50535822490815</v>
      </c>
      <c r="G69" s="2">
        <f>VLOOKUP($A69,'ESAI - Q3 - Base Case'!$A$56:$N$343,10)</f>
        <v>70.643437000000006</v>
      </c>
      <c r="H69" s="2">
        <f t="shared" si="1"/>
        <v>72.76274011000001</v>
      </c>
      <c r="I69" s="2">
        <f t="shared" si="6"/>
        <v>3.6793121960571549</v>
      </c>
      <c r="J69" s="2">
        <f t="shared" si="7"/>
        <v>76.442052306057164</v>
      </c>
      <c r="L69" s="2">
        <f t="shared" si="8"/>
        <v>84.249656000000002</v>
      </c>
      <c r="M69" s="2">
        <f t="shared" si="2"/>
        <v>86.777145680000004</v>
      </c>
      <c r="N69" s="2"/>
      <c r="O69" s="2">
        <f t="shared" si="9"/>
        <v>86.777145680000004</v>
      </c>
      <c r="Q69" s="2">
        <f t="shared" si="10"/>
        <v>70.643437000000006</v>
      </c>
      <c r="R69" s="2">
        <f t="shared" si="3"/>
        <v>72.76274011000001</v>
      </c>
      <c r="S69" s="2"/>
      <c r="T69" s="2">
        <f t="shared" si="11"/>
        <v>72.76274011000001</v>
      </c>
      <c r="V69" s="11"/>
    </row>
    <row r="70" spans="1:22" ht="15" customHeight="1" x14ac:dyDescent="0.2">
      <c r="A70" s="112">
        <v>44621</v>
      </c>
      <c r="B70" s="2">
        <f>VLOOKUP($A70,'ESAI - Q3 - Base Case'!$A$56:$N$343,9)</f>
        <v>59.302092000000002</v>
      </c>
      <c r="C70" s="2">
        <f t="shared" si="0"/>
        <v>61.081154760000004</v>
      </c>
      <c r="D70" s="2">
        <f t="shared" si="4"/>
        <v>7.7282125449081409</v>
      </c>
      <c r="E70" s="2">
        <f t="shared" si="5"/>
        <v>68.80936730490815</v>
      </c>
      <c r="G70" s="2">
        <f>VLOOKUP($A70,'ESAI - Q3 - Base Case'!$A$56:$N$343,10)</f>
        <v>49.705584999999999</v>
      </c>
      <c r="H70" s="2">
        <f t="shared" si="1"/>
        <v>51.196752549999999</v>
      </c>
      <c r="I70" s="2">
        <f t="shared" si="6"/>
        <v>3.6793121960571549</v>
      </c>
      <c r="J70" s="2">
        <f t="shared" si="7"/>
        <v>54.876064746057153</v>
      </c>
      <c r="L70" s="2">
        <f t="shared" si="8"/>
        <v>59.302092000000002</v>
      </c>
      <c r="M70" s="2">
        <f t="shared" si="2"/>
        <v>61.081154760000004</v>
      </c>
      <c r="N70" s="2"/>
      <c r="O70" s="2">
        <f t="shared" si="9"/>
        <v>61.081154760000004</v>
      </c>
      <c r="Q70" s="2">
        <f t="shared" si="10"/>
        <v>49.705584999999999</v>
      </c>
      <c r="R70" s="2">
        <f t="shared" si="3"/>
        <v>51.196752549999999</v>
      </c>
      <c r="S70" s="2"/>
      <c r="T70" s="2">
        <f t="shared" si="11"/>
        <v>51.196752549999999</v>
      </c>
      <c r="V70" s="11"/>
    </row>
    <row r="71" spans="1:22" ht="15" customHeight="1" x14ac:dyDescent="0.2">
      <c r="A71" s="112">
        <v>44652</v>
      </c>
      <c r="B71" s="2">
        <f>VLOOKUP($A71,'ESAI - Q3 - Base Case'!$A$56:$N$343,9)</f>
        <v>55.441875000000003</v>
      </c>
      <c r="C71" s="2">
        <f t="shared" si="0"/>
        <v>57.105131250000007</v>
      </c>
      <c r="D71" s="2">
        <f t="shared" si="4"/>
        <v>7.7282125449081409</v>
      </c>
      <c r="E71" s="2">
        <f t="shared" si="5"/>
        <v>64.833343794908146</v>
      </c>
      <c r="G71" s="2">
        <f>VLOOKUP($A71,'ESAI - Q3 - Base Case'!$A$56:$N$343,10)</f>
        <v>44.584166000000003</v>
      </c>
      <c r="H71" s="2">
        <f t="shared" si="1"/>
        <v>45.921690980000001</v>
      </c>
      <c r="I71" s="2">
        <f t="shared" si="6"/>
        <v>3.6793121960571549</v>
      </c>
      <c r="J71" s="2">
        <f t="shared" si="7"/>
        <v>49.601003176057155</v>
      </c>
      <c r="L71" s="2">
        <f t="shared" si="8"/>
        <v>55.441875000000003</v>
      </c>
      <c r="M71" s="2">
        <f t="shared" si="2"/>
        <v>57.105131250000007</v>
      </c>
      <c r="N71" s="2"/>
      <c r="O71" s="2">
        <f t="shared" si="9"/>
        <v>57.105131250000007</v>
      </c>
      <c r="Q71" s="2">
        <f t="shared" si="10"/>
        <v>44.584166000000003</v>
      </c>
      <c r="R71" s="2">
        <f t="shared" si="3"/>
        <v>45.921690980000001</v>
      </c>
      <c r="S71" s="2"/>
      <c r="T71" s="2">
        <f t="shared" si="11"/>
        <v>45.921690980000001</v>
      </c>
      <c r="V71" s="11"/>
    </row>
    <row r="72" spans="1:22" ht="15" customHeight="1" x14ac:dyDescent="0.2">
      <c r="A72" s="112">
        <v>44682</v>
      </c>
      <c r="B72" s="2">
        <f>VLOOKUP($A72,'ESAI - Q3 - Base Case'!$A$56:$N$343,9)</f>
        <v>62.652357000000002</v>
      </c>
      <c r="C72" s="2">
        <f t="shared" ref="C72:C135" si="12">B72*ForEx</f>
        <v>64.531927710000005</v>
      </c>
      <c r="D72" s="2">
        <f t="shared" si="4"/>
        <v>7.7282125449081409</v>
      </c>
      <c r="E72" s="2">
        <f t="shared" si="5"/>
        <v>72.260140254908151</v>
      </c>
      <c r="G72" s="2">
        <f>VLOOKUP($A72,'ESAI - Q3 - Base Case'!$A$56:$N$343,10)</f>
        <v>46.198749999999997</v>
      </c>
      <c r="H72" s="2">
        <f t="shared" ref="H72:H135" si="13">G72*ForEx</f>
        <v>47.584712499999995</v>
      </c>
      <c r="I72" s="2">
        <f t="shared" si="6"/>
        <v>3.6793121960571549</v>
      </c>
      <c r="J72" s="2">
        <f t="shared" si="7"/>
        <v>51.264024696057149</v>
      </c>
      <c r="L72" s="2">
        <f t="shared" si="8"/>
        <v>62.652357000000002</v>
      </c>
      <c r="M72" s="2">
        <f t="shared" ref="M72:M135" si="14">L72*ForEx</f>
        <v>64.531927710000005</v>
      </c>
      <c r="N72" s="2"/>
      <c r="O72" s="2">
        <f t="shared" si="9"/>
        <v>64.531927710000005</v>
      </c>
      <c r="Q72" s="2">
        <f t="shared" si="10"/>
        <v>46.198749999999997</v>
      </c>
      <c r="R72" s="2">
        <f t="shared" ref="R72:R135" si="15">Q72*ForEx</f>
        <v>47.584712499999995</v>
      </c>
      <c r="S72" s="2"/>
      <c r="T72" s="2">
        <f t="shared" si="11"/>
        <v>47.584712499999995</v>
      </c>
      <c r="V72" s="11"/>
    </row>
    <row r="73" spans="1:22" ht="15" customHeight="1" x14ac:dyDescent="0.2">
      <c r="A73" s="112">
        <v>44713</v>
      </c>
      <c r="B73" s="2">
        <f>VLOOKUP($A73,'ESAI - Q3 - Base Case'!$A$56:$N$343,9)</f>
        <v>66.320255000000003</v>
      </c>
      <c r="C73" s="2">
        <f t="shared" si="12"/>
        <v>68.309862649999999</v>
      </c>
      <c r="D73" s="2">
        <f t="shared" ref="D73:D136" si="16">$D$316*(1+$D$320)^((YEAR($A73)-$D$319))</f>
        <v>7.7282125449081409</v>
      </c>
      <c r="E73" s="2">
        <f t="shared" ref="E73:E136" si="17">C73+D73</f>
        <v>76.038075194908146</v>
      </c>
      <c r="G73" s="2">
        <f>VLOOKUP($A73,'ESAI - Q3 - Base Case'!$A$56:$N$343,10)</f>
        <v>47.326059000000001</v>
      </c>
      <c r="H73" s="2">
        <f t="shared" si="13"/>
        <v>48.745840770000001</v>
      </c>
      <c r="I73" s="2">
        <f t="shared" ref="I73:I136" si="18">$D$317*(1+$D$320)^((YEAR($A73)-$D$319))</f>
        <v>3.6793121960571549</v>
      </c>
      <c r="J73" s="2">
        <f t="shared" ref="J73:J136" si="19">H73+I73</f>
        <v>52.425152966057155</v>
      </c>
      <c r="L73" s="2">
        <f t="shared" ref="L73:L136" si="20">B73</f>
        <v>66.320255000000003</v>
      </c>
      <c r="M73" s="2">
        <f t="shared" si="14"/>
        <v>68.309862649999999</v>
      </c>
      <c r="N73" s="2"/>
      <c r="O73" s="2">
        <f t="shared" ref="O73:O136" si="21">M73+N73</f>
        <v>68.309862649999999</v>
      </c>
      <c r="Q73" s="2">
        <f t="shared" ref="Q73:Q136" si="22">G73</f>
        <v>47.326059000000001</v>
      </c>
      <c r="R73" s="2">
        <f t="shared" si="15"/>
        <v>48.745840770000001</v>
      </c>
      <c r="S73" s="2"/>
      <c r="T73" s="2">
        <f t="shared" ref="T73:T136" si="23">R73+S73</f>
        <v>48.745840770000001</v>
      </c>
      <c r="V73" s="11"/>
    </row>
    <row r="74" spans="1:22" ht="15" customHeight="1" x14ac:dyDescent="0.2">
      <c r="A74" s="112">
        <v>44743</v>
      </c>
      <c r="B74" s="2">
        <f>VLOOKUP($A74,'ESAI - Q3 - Base Case'!$A$56:$N$343,9)</f>
        <v>80.979016999999999</v>
      </c>
      <c r="C74" s="2">
        <f t="shared" si="12"/>
        <v>83.408387509999997</v>
      </c>
      <c r="D74" s="2">
        <f t="shared" si="16"/>
        <v>7.7282125449081409</v>
      </c>
      <c r="E74" s="2">
        <f t="shared" si="17"/>
        <v>91.136600054908143</v>
      </c>
      <c r="G74" s="2">
        <f>VLOOKUP($A74,'ESAI - Q3 - Base Case'!$A$56:$N$343,10)</f>
        <v>49.831029000000001</v>
      </c>
      <c r="H74" s="2">
        <f t="shared" si="13"/>
        <v>51.325959870000005</v>
      </c>
      <c r="I74" s="2">
        <f t="shared" si="18"/>
        <v>3.6793121960571549</v>
      </c>
      <c r="J74" s="2">
        <f t="shared" si="19"/>
        <v>55.005272066057159</v>
      </c>
      <c r="L74" s="2">
        <f t="shared" si="20"/>
        <v>80.979016999999999</v>
      </c>
      <c r="M74" s="2">
        <f t="shared" si="14"/>
        <v>83.408387509999997</v>
      </c>
      <c r="N74" s="2"/>
      <c r="O74" s="2">
        <f t="shared" si="21"/>
        <v>83.408387509999997</v>
      </c>
      <c r="Q74" s="2">
        <f t="shared" si="22"/>
        <v>49.831029000000001</v>
      </c>
      <c r="R74" s="2">
        <f t="shared" si="15"/>
        <v>51.325959870000005</v>
      </c>
      <c r="S74" s="2"/>
      <c r="T74" s="2">
        <f t="shared" si="23"/>
        <v>51.325959870000005</v>
      </c>
      <c r="V74" s="11"/>
    </row>
    <row r="75" spans="1:22" ht="15" customHeight="1" x14ac:dyDescent="0.2">
      <c r="A75" s="112">
        <v>44774</v>
      </c>
      <c r="B75" s="2">
        <f>VLOOKUP($A75,'ESAI - Q3 - Base Case'!$A$56:$N$343,9)</f>
        <v>63.312336000000002</v>
      </c>
      <c r="C75" s="2">
        <f t="shared" si="12"/>
        <v>65.211706079999999</v>
      </c>
      <c r="D75" s="2">
        <f t="shared" si="16"/>
        <v>7.7282125449081409</v>
      </c>
      <c r="E75" s="2">
        <f t="shared" si="17"/>
        <v>72.939918624908145</v>
      </c>
      <c r="G75" s="2">
        <f>VLOOKUP($A75,'ESAI - Q3 - Base Case'!$A$56:$N$343,10)</f>
        <v>49.062606000000002</v>
      </c>
      <c r="H75" s="2">
        <f t="shared" si="13"/>
        <v>50.534484180000007</v>
      </c>
      <c r="I75" s="2">
        <f t="shared" si="18"/>
        <v>3.6793121960571549</v>
      </c>
      <c r="J75" s="2">
        <f t="shared" si="19"/>
        <v>54.213796376057161</v>
      </c>
      <c r="L75" s="2">
        <f t="shared" si="20"/>
        <v>63.312336000000002</v>
      </c>
      <c r="M75" s="2">
        <f t="shared" si="14"/>
        <v>65.211706079999999</v>
      </c>
      <c r="N75" s="2"/>
      <c r="O75" s="2">
        <f t="shared" si="21"/>
        <v>65.211706079999999</v>
      </c>
      <c r="Q75" s="2">
        <f t="shared" si="22"/>
        <v>49.062606000000002</v>
      </c>
      <c r="R75" s="2">
        <f t="shared" si="15"/>
        <v>50.534484180000007</v>
      </c>
      <c r="S75" s="2"/>
      <c r="T75" s="2">
        <f t="shared" si="23"/>
        <v>50.534484180000007</v>
      </c>
      <c r="V75" s="11"/>
    </row>
    <row r="76" spans="1:22" ht="15" customHeight="1" x14ac:dyDescent="0.2">
      <c r="A76" s="112">
        <v>44805</v>
      </c>
      <c r="B76" s="2">
        <f>VLOOKUP($A76,'ESAI - Q3 - Base Case'!$A$56:$N$343,9)</f>
        <v>53.269119000000003</v>
      </c>
      <c r="C76" s="2">
        <f t="shared" si="12"/>
        <v>54.867192570000007</v>
      </c>
      <c r="D76" s="2">
        <f t="shared" si="16"/>
        <v>7.7282125449081409</v>
      </c>
      <c r="E76" s="2">
        <f t="shared" si="17"/>
        <v>62.595405114908147</v>
      </c>
      <c r="G76" s="2">
        <f>VLOOKUP($A76,'ESAI - Q3 - Base Case'!$A$56:$N$343,10)</f>
        <v>46.649157000000002</v>
      </c>
      <c r="H76" s="2">
        <f t="shared" si="13"/>
        <v>48.048631710000002</v>
      </c>
      <c r="I76" s="2">
        <f t="shared" si="18"/>
        <v>3.6793121960571549</v>
      </c>
      <c r="J76" s="2">
        <f t="shared" si="19"/>
        <v>51.727943906057156</v>
      </c>
      <c r="L76" s="2">
        <f t="shared" si="20"/>
        <v>53.269119000000003</v>
      </c>
      <c r="M76" s="2">
        <f t="shared" si="14"/>
        <v>54.867192570000007</v>
      </c>
      <c r="N76" s="2"/>
      <c r="O76" s="2">
        <f t="shared" si="21"/>
        <v>54.867192570000007</v>
      </c>
      <c r="Q76" s="2">
        <f t="shared" si="22"/>
        <v>46.649157000000002</v>
      </c>
      <c r="R76" s="2">
        <f t="shared" si="15"/>
        <v>48.048631710000002</v>
      </c>
      <c r="S76" s="2"/>
      <c r="T76" s="2">
        <f t="shared" si="23"/>
        <v>48.048631710000002</v>
      </c>
      <c r="V76" s="11"/>
    </row>
    <row r="77" spans="1:22" ht="15" customHeight="1" x14ac:dyDescent="0.2">
      <c r="A77" s="112">
        <v>44835</v>
      </c>
      <c r="B77" s="2">
        <f>VLOOKUP($A77,'ESAI - Q3 - Base Case'!$A$56:$N$343,9)</f>
        <v>50.96</v>
      </c>
      <c r="C77" s="2">
        <f t="shared" si="12"/>
        <v>52.488800000000005</v>
      </c>
      <c r="D77" s="2">
        <f t="shared" si="16"/>
        <v>7.7282125449081409</v>
      </c>
      <c r="E77" s="2">
        <f t="shared" si="17"/>
        <v>60.217012544908144</v>
      </c>
      <c r="G77" s="2">
        <f>VLOOKUP($A77,'ESAI - Q3 - Base Case'!$A$56:$N$343,10)</f>
        <v>44.585538999999997</v>
      </c>
      <c r="H77" s="2">
        <f t="shared" si="13"/>
        <v>45.923105169999999</v>
      </c>
      <c r="I77" s="2">
        <f t="shared" si="18"/>
        <v>3.6793121960571549</v>
      </c>
      <c r="J77" s="2">
        <f t="shared" si="19"/>
        <v>49.602417366057153</v>
      </c>
      <c r="L77" s="2">
        <f t="shared" si="20"/>
        <v>50.96</v>
      </c>
      <c r="M77" s="2">
        <f t="shared" si="14"/>
        <v>52.488800000000005</v>
      </c>
      <c r="N77" s="2"/>
      <c r="O77" s="2">
        <f t="shared" si="21"/>
        <v>52.488800000000005</v>
      </c>
      <c r="Q77" s="2">
        <f t="shared" si="22"/>
        <v>44.585538999999997</v>
      </c>
      <c r="R77" s="2">
        <f t="shared" si="15"/>
        <v>45.923105169999999</v>
      </c>
      <c r="S77" s="2"/>
      <c r="T77" s="2">
        <f t="shared" si="23"/>
        <v>45.923105169999999</v>
      </c>
      <c r="V77" s="11"/>
    </row>
    <row r="78" spans="1:22" ht="15" customHeight="1" x14ac:dyDescent="0.2">
      <c r="A78" s="112">
        <v>44866</v>
      </c>
      <c r="B78" s="2">
        <f>VLOOKUP($A78,'ESAI - Q3 - Base Case'!$A$56:$N$343,9)</f>
        <v>58.550710000000002</v>
      </c>
      <c r="C78" s="2">
        <f t="shared" si="12"/>
        <v>60.307231300000005</v>
      </c>
      <c r="D78" s="2">
        <f t="shared" si="16"/>
        <v>7.7282125449081409</v>
      </c>
      <c r="E78" s="2">
        <f t="shared" si="17"/>
        <v>68.035443844908144</v>
      </c>
      <c r="G78" s="2">
        <f>VLOOKUP($A78,'ESAI - Q3 - Base Case'!$A$56:$N$343,10)</f>
        <v>49.116031999999997</v>
      </c>
      <c r="H78" s="2">
        <f t="shared" si="13"/>
        <v>50.58951296</v>
      </c>
      <c r="I78" s="2">
        <f t="shared" si="18"/>
        <v>3.6793121960571549</v>
      </c>
      <c r="J78" s="2">
        <f t="shared" si="19"/>
        <v>54.268825156057154</v>
      </c>
      <c r="L78" s="2">
        <f t="shared" si="20"/>
        <v>58.550710000000002</v>
      </c>
      <c r="M78" s="2">
        <f t="shared" si="14"/>
        <v>60.307231300000005</v>
      </c>
      <c r="N78" s="2"/>
      <c r="O78" s="2">
        <f t="shared" si="21"/>
        <v>60.307231300000005</v>
      </c>
      <c r="Q78" s="2">
        <f t="shared" si="22"/>
        <v>49.116031999999997</v>
      </c>
      <c r="R78" s="2">
        <f t="shared" si="15"/>
        <v>50.58951296</v>
      </c>
      <c r="S78" s="2"/>
      <c r="T78" s="2">
        <f t="shared" si="23"/>
        <v>50.58951296</v>
      </c>
      <c r="V78" s="11"/>
    </row>
    <row r="79" spans="1:22" ht="15" customHeight="1" x14ac:dyDescent="0.2">
      <c r="A79" s="112">
        <v>44896</v>
      </c>
      <c r="B79" s="2">
        <f>VLOOKUP($A79,'ESAI - Q3 - Base Case'!$A$56:$N$343,9)</f>
        <v>84.546051000000006</v>
      </c>
      <c r="C79" s="2">
        <f t="shared" si="12"/>
        <v>87.082432530000005</v>
      </c>
      <c r="D79" s="2">
        <f t="shared" si="16"/>
        <v>7.7282125449081409</v>
      </c>
      <c r="E79" s="2">
        <f t="shared" si="17"/>
        <v>94.810645074908152</v>
      </c>
      <c r="G79" s="2">
        <f>VLOOKUP($A79,'ESAI - Q3 - Base Case'!$A$56:$N$343,10)</f>
        <v>63.971760000000003</v>
      </c>
      <c r="H79" s="2">
        <f t="shared" si="13"/>
        <v>65.890912800000009</v>
      </c>
      <c r="I79" s="2">
        <f t="shared" si="18"/>
        <v>3.6793121960571549</v>
      </c>
      <c r="J79" s="2">
        <f t="shared" si="19"/>
        <v>69.570224996057163</v>
      </c>
      <c r="L79" s="2">
        <f t="shared" si="20"/>
        <v>84.546051000000006</v>
      </c>
      <c r="M79" s="2">
        <f t="shared" si="14"/>
        <v>87.082432530000005</v>
      </c>
      <c r="N79" s="2"/>
      <c r="O79" s="2">
        <f t="shared" si="21"/>
        <v>87.082432530000005</v>
      </c>
      <c r="Q79" s="2">
        <f t="shared" si="22"/>
        <v>63.971760000000003</v>
      </c>
      <c r="R79" s="2">
        <f t="shared" si="15"/>
        <v>65.890912800000009</v>
      </c>
      <c r="S79" s="2"/>
      <c r="T79" s="2">
        <f t="shared" si="23"/>
        <v>65.890912800000009</v>
      </c>
      <c r="V79" s="11"/>
    </row>
    <row r="80" spans="1:22" ht="15" customHeight="1" x14ac:dyDescent="0.2">
      <c r="A80" s="112">
        <v>44927</v>
      </c>
      <c r="B80" s="2">
        <f>VLOOKUP($A80,'ESAI - Q3 - Base Case'!$A$56:$N$343,9)</f>
        <v>118.46832431999999</v>
      </c>
      <c r="C80" s="2">
        <f t="shared" si="12"/>
        <v>122.0223740496</v>
      </c>
      <c r="D80" s="2">
        <f t="shared" si="16"/>
        <v>7.8054946703572208</v>
      </c>
      <c r="E80" s="2">
        <f t="shared" si="17"/>
        <v>129.82786871995722</v>
      </c>
      <c r="G80" s="2">
        <f>VLOOKUP($A80,'ESAI - Q3 - Base Case'!$A$56:$N$343,10)</f>
        <v>80.046824579999992</v>
      </c>
      <c r="H80" s="2">
        <f t="shared" si="13"/>
        <v>82.448229317399992</v>
      </c>
      <c r="I80" s="2">
        <f t="shared" si="18"/>
        <v>3.7161053180177253</v>
      </c>
      <c r="J80" s="2">
        <f t="shared" si="19"/>
        <v>86.164334635417717</v>
      </c>
      <c r="L80" s="2">
        <f t="shared" si="20"/>
        <v>118.46832431999999</v>
      </c>
      <c r="M80" s="2">
        <f t="shared" si="14"/>
        <v>122.0223740496</v>
      </c>
      <c r="N80" s="2"/>
      <c r="O80" s="2">
        <f t="shared" si="21"/>
        <v>122.0223740496</v>
      </c>
      <c r="Q80" s="2">
        <f t="shared" si="22"/>
        <v>80.046824579999992</v>
      </c>
      <c r="R80" s="2">
        <f t="shared" si="15"/>
        <v>82.448229317399992</v>
      </c>
      <c r="S80" s="2"/>
      <c r="T80" s="2">
        <f t="shared" si="23"/>
        <v>82.448229317399992</v>
      </c>
      <c r="V80" s="11"/>
    </row>
    <row r="81" spans="1:22" ht="15" customHeight="1" x14ac:dyDescent="0.2">
      <c r="A81" s="112">
        <v>44958</v>
      </c>
      <c r="B81" s="2">
        <f>VLOOKUP($A81,'ESAI - Q3 - Base Case'!$A$56:$N$343,9)</f>
        <v>85.934649120000003</v>
      </c>
      <c r="C81" s="2">
        <f t="shared" si="12"/>
        <v>88.512688593600004</v>
      </c>
      <c r="D81" s="2">
        <f t="shared" si="16"/>
        <v>7.8054946703572208</v>
      </c>
      <c r="E81" s="2">
        <f t="shared" si="17"/>
        <v>96.318183263957224</v>
      </c>
      <c r="G81" s="2">
        <f>VLOOKUP($A81,'ESAI - Q3 - Base Case'!$A$56:$N$343,10)</f>
        <v>72.056305740000013</v>
      </c>
      <c r="H81" s="2">
        <f t="shared" si="13"/>
        <v>74.217994912200012</v>
      </c>
      <c r="I81" s="2">
        <f t="shared" si="18"/>
        <v>3.7161053180177253</v>
      </c>
      <c r="J81" s="2">
        <f t="shared" si="19"/>
        <v>77.934100230217737</v>
      </c>
      <c r="L81" s="2">
        <f t="shared" si="20"/>
        <v>85.934649120000003</v>
      </c>
      <c r="M81" s="2">
        <f t="shared" si="14"/>
        <v>88.512688593600004</v>
      </c>
      <c r="N81" s="2"/>
      <c r="O81" s="2">
        <f t="shared" si="21"/>
        <v>88.512688593600004</v>
      </c>
      <c r="Q81" s="2">
        <f t="shared" si="22"/>
        <v>72.056305740000013</v>
      </c>
      <c r="R81" s="2">
        <f t="shared" si="15"/>
        <v>74.217994912200012</v>
      </c>
      <c r="S81" s="2"/>
      <c r="T81" s="2">
        <f t="shared" si="23"/>
        <v>74.217994912200012</v>
      </c>
      <c r="V81" s="11"/>
    </row>
    <row r="82" spans="1:22" ht="15" customHeight="1" x14ac:dyDescent="0.2">
      <c r="A82" s="112">
        <v>44986</v>
      </c>
      <c r="B82" s="2">
        <f>VLOOKUP($A82,'ESAI - Q3 - Base Case'!$A$56:$N$343,9)</f>
        <v>60.488133840000003</v>
      </c>
      <c r="C82" s="2">
        <f t="shared" si="12"/>
        <v>62.302777855200006</v>
      </c>
      <c r="D82" s="2">
        <f t="shared" si="16"/>
        <v>7.8054946703572208</v>
      </c>
      <c r="E82" s="2">
        <f t="shared" si="17"/>
        <v>70.108272525557226</v>
      </c>
      <c r="G82" s="2">
        <f>VLOOKUP($A82,'ESAI - Q3 - Base Case'!$A$56:$N$343,10)</f>
        <v>50.699696699999997</v>
      </c>
      <c r="H82" s="2">
        <f t="shared" si="13"/>
        <v>52.220687601000002</v>
      </c>
      <c r="I82" s="2">
        <f t="shared" si="18"/>
        <v>3.7161053180177253</v>
      </c>
      <c r="J82" s="2">
        <f t="shared" si="19"/>
        <v>55.936792919017726</v>
      </c>
      <c r="L82" s="2">
        <f t="shared" si="20"/>
        <v>60.488133840000003</v>
      </c>
      <c r="M82" s="2">
        <f t="shared" si="14"/>
        <v>62.302777855200006</v>
      </c>
      <c r="N82" s="2"/>
      <c r="O82" s="2">
        <f t="shared" si="21"/>
        <v>62.302777855200006</v>
      </c>
      <c r="Q82" s="2">
        <f t="shared" si="22"/>
        <v>50.699696699999997</v>
      </c>
      <c r="R82" s="2">
        <f t="shared" si="15"/>
        <v>52.220687601000002</v>
      </c>
      <c r="S82" s="2"/>
      <c r="T82" s="2">
        <f t="shared" si="23"/>
        <v>52.220687601000002</v>
      </c>
      <c r="V82" s="11"/>
    </row>
    <row r="83" spans="1:22" ht="15" customHeight="1" x14ac:dyDescent="0.2">
      <c r="A83" s="112">
        <v>45017</v>
      </c>
      <c r="B83" s="2">
        <f>VLOOKUP($A83,'ESAI - Q3 - Base Case'!$A$56:$N$343,9)</f>
        <v>56.550712500000003</v>
      </c>
      <c r="C83" s="2">
        <f t="shared" si="12"/>
        <v>58.247233875000006</v>
      </c>
      <c r="D83" s="2">
        <f t="shared" si="16"/>
        <v>7.8054946703572208</v>
      </c>
      <c r="E83" s="2">
        <f t="shared" si="17"/>
        <v>66.052728545357226</v>
      </c>
      <c r="G83" s="2">
        <f>VLOOKUP($A83,'ESAI - Q3 - Base Case'!$A$56:$N$343,10)</f>
        <v>45.475849320000002</v>
      </c>
      <c r="H83" s="2">
        <f t="shared" si="13"/>
        <v>46.840124799600005</v>
      </c>
      <c r="I83" s="2">
        <f t="shared" si="18"/>
        <v>3.7161053180177253</v>
      </c>
      <c r="J83" s="2">
        <f t="shared" si="19"/>
        <v>50.55623011761773</v>
      </c>
      <c r="L83" s="2">
        <f t="shared" si="20"/>
        <v>56.550712500000003</v>
      </c>
      <c r="M83" s="2">
        <f t="shared" si="14"/>
        <v>58.247233875000006</v>
      </c>
      <c r="N83" s="2"/>
      <c r="O83" s="2">
        <f t="shared" si="21"/>
        <v>58.247233875000006</v>
      </c>
      <c r="Q83" s="2">
        <f t="shared" si="22"/>
        <v>45.475849320000002</v>
      </c>
      <c r="R83" s="2">
        <f t="shared" si="15"/>
        <v>46.840124799600005</v>
      </c>
      <c r="S83" s="2"/>
      <c r="T83" s="2">
        <f t="shared" si="23"/>
        <v>46.840124799600005</v>
      </c>
      <c r="V83" s="11"/>
    </row>
    <row r="84" spans="1:22" ht="15" customHeight="1" x14ac:dyDescent="0.2">
      <c r="A84" s="112">
        <v>45047</v>
      </c>
      <c r="B84" s="2">
        <f>VLOOKUP($A84,'ESAI - Q3 - Base Case'!$A$56:$N$343,9)</f>
        <v>63.905404140000002</v>
      </c>
      <c r="C84" s="2">
        <f t="shared" si="12"/>
        <v>65.822566264200006</v>
      </c>
      <c r="D84" s="2">
        <f t="shared" si="16"/>
        <v>7.8054946703572208</v>
      </c>
      <c r="E84" s="2">
        <f t="shared" si="17"/>
        <v>73.628060934557226</v>
      </c>
      <c r="G84" s="2">
        <f>VLOOKUP($A84,'ESAI - Q3 - Base Case'!$A$56:$N$343,10)</f>
        <v>47.122724999999996</v>
      </c>
      <c r="H84" s="2">
        <f t="shared" si="13"/>
        <v>48.536406749999998</v>
      </c>
      <c r="I84" s="2">
        <f t="shared" si="18"/>
        <v>3.7161053180177253</v>
      </c>
      <c r="J84" s="2">
        <f t="shared" si="19"/>
        <v>52.252512068017722</v>
      </c>
      <c r="L84" s="2">
        <f t="shared" si="20"/>
        <v>63.905404140000002</v>
      </c>
      <c r="M84" s="2">
        <f t="shared" si="14"/>
        <v>65.822566264200006</v>
      </c>
      <c r="N84" s="2"/>
      <c r="O84" s="2">
        <f t="shared" si="21"/>
        <v>65.822566264200006</v>
      </c>
      <c r="Q84" s="2">
        <f t="shared" si="22"/>
        <v>47.122724999999996</v>
      </c>
      <c r="R84" s="2">
        <f t="shared" si="15"/>
        <v>48.536406749999998</v>
      </c>
      <c r="S84" s="2"/>
      <c r="T84" s="2">
        <f t="shared" si="23"/>
        <v>48.536406749999998</v>
      </c>
      <c r="V84" s="11"/>
    </row>
    <row r="85" spans="1:22" ht="15" customHeight="1" x14ac:dyDescent="0.2">
      <c r="A85" s="112">
        <v>45078</v>
      </c>
      <c r="B85" s="2">
        <f>VLOOKUP($A85,'ESAI - Q3 - Base Case'!$A$56:$N$343,9)</f>
        <v>67.646660100000005</v>
      </c>
      <c r="C85" s="2">
        <f t="shared" si="12"/>
        <v>69.676059903000009</v>
      </c>
      <c r="D85" s="2">
        <f t="shared" si="16"/>
        <v>7.8054946703572208</v>
      </c>
      <c r="E85" s="2">
        <f t="shared" si="17"/>
        <v>77.481554573357229</v>
      </c>
      <c r="G85" s="2">
        <f>VLOOKUP($A85,'ESAI - Q3 - Base Case'!$A$56:$N$343,10)</f>
        <v>48.272580179999999</v>
      </c>
      <c r="H85" s="2">
        <f t="shared" si="13"/>
        <v>49.720757585400001</v>
      </c>
      <c r="I85" s="2">
        <f t="shared" si="18"/>
        <v>3.7161053180177253</v>
      </c>
      <c r="J85" s="2">
        <f t="shared" si="19"/>
        <v>53.436862903417726</v>
      </c>
      <c r="L85" s="2">
        <f t="shared" si="20"/>
        <v>67.646660100000005</v>
      </c>
      <c r="M85" s="2">
        <f t="shared" si="14"/>
        <v>69.676059903000009</v>
      </c>
      <c r="N85" s="2"/>
      <c r="O85" s="2">
        <f t="shared" si="21"/>
        <v>69.676059903000009</v>
      </c>
      <c r="Q85" s="2">
        <f t="shared" si="22"/>
        <v>48.272580179999999</v>
      </c>
      <c r="R85" s="2">
        <f t="shared" si="15"/>
        <v>49.720757585400001</v>
      </c>
      <c r="S85" s="2"/>
      <c r="T85" s="2">
        <f t="shared" si="23"/>
        <v>49.720757585400001</v>
      </c>
      <c r="V85" s="11"/>
    </row>
    <row r="86" spans="1:22" ht="15" customHeight="1" x14ac:dyDescent="0.2">
      <c r="A86" s="112">
        <v>45108</v>
      </c>
      <c r="B86" s="2">
        <f>VLOOKUP($A86,'ESAI - Q3 - Base Case'!$A$56:$N$343,9)</f>
        <v>82.598597339999998</v>
      </c>
      <c r="C86" s="2">
        <f t="shared" si="12"/>
        <v>85.076555260199996</v>
      </c>
      <c r="D86" s="2">
        <f t="shared" si="16"/>
        <v>7.8054946703572208</v>
      </c>
      <c r="E86" s="2">
        <f t="shared" si="17"/>
        <v>92.882049930557216</v>
      </c>
      <c r="G86" s="2">
        <f>VLOOKUP($A86,'ESAI - Q3 - Base Case'!$A$56:$N$343,10)</f>
        <v>50.827649579999999</v>
      </c>
      <c r="H86" s="2">
        <f t="shared" si="13"/>
        <v>52.352479067399997</v>
      </c>
      <c r="I86" s="2">
        <f t="shared" si="18"/>
        <v>3.7161053180177253</v>
      </c>
      <c r="J86" s="2">
        <f t="shared" si="19"/>
        <v>56.068584385417722</v>
      </c>
      <c r="L86" s="2">
        <f t="shared" si="20"/>
        <v>82.598597339999998</v>
      </c>
      <c r="M86" s="2">
        <f t="shared" si="14"/>
        <v>85.076555260199996</v>
      </c>
      <c r="N86" s="2"/>
      <c r="O86" s="2">
        <f t="shared" si="21"/>
        <v>85.076555260199996</v>
      </c>
      <c r="Q86" s="2">
        <f t="shared" si="22"/>
        <v>50.827649579999999</v>
      </c>
      <c r="R86" s="2">
        <f t="shared" si="15"/>
        <v>52.352479067399997</v>
      </c>
      <c r="S86" s="2"/>
      <c r="T86" s="2">
        <f t="shared" si="23"/>
        <v>52.352479067399997</v>
      </c>
      <c r="V86" s="11"/>
    </row>
    <row r="87" spans="1:22" ht="15" customHeight="1" x14ac:dyDescent="0.2">
      <c r="A87" s="112">
        <v>45139</v>
      </c>
      <c r="B87" s="2">
        <f>VLOOKUP($A87,'ESAI - Q3 - Base Case'!$A$56:$N$343,9)</f>
        <v>64.57858272</v>
      </c>
      <c r="C87" s="2">
        <f t="shared" si="12"/>
        <v>66.515940201600003</v>
      </c>
      <c r="D87" s="2">
        <f t="shared" si="16"/>
        <v>7.8054946703572208</v>
      </c>
      <c r="E87" s="2">
        <f t="shared" si="17"/>
        <v>74.321434871957223</v>
      </c>
      <c r="G87" s="2">
        <f>VLOOKUP($A87,'ESAI - Q3 - Base Case'!$A$56:$N$343,10)</f>
        <v>50.043858120000003</v>
      </c>
      <c r="H87" s="2">
        <f t="shared" si="13"/>
        <v>51.545173863600006</v>
      </c>
      <c r="I87" s="2">
        <f t="shared" si="18"/>
        <v>3.7161053180177253</v>
      </c>
      <c r="J87" s="2">
        <f t="shared" si="19"/>
        <v>55.261279181617731</v>
      </c>
      <c r="L87" s="2">
        <f t="shared" si="20"/>
        <v>64.57858272</v>
      </c>
      <c r="M87" s="2">
        <f t="shared" si="14"/>
        <v>66.515940201600003</v>
      </c>
      <c r="N87" s="2"/>
      <c r="O87" s="2">
        <f t="shared" si="21"/>
        <v>66.515940201600003</v>
      </c>
      <c r="Q87" s="2">
        <f t="shared" si="22"/>
        <v>50.043858120000003</v>
      </c>
      <c r="R87" s="2">
        <f t="shared" si="15"/>
        <v>51.545173863600006</v>
      </c>
      <c r="S87" s="2"/>
      <c r="T87" s="2">
        <f t="shared" si="23"/>
        <v>51.545173863600006</v>
      </c>
      <c r="V87" s="11"/>
    </row>
    <row r="88" spans="1:22" ht="15" customHeight="1" x14ac:dyDescent="0.2">
      <c r="A88" s="112">
        <v>45170</v>
      </c>
      <c r="B88" s="2">
        <f>VLOOKUP($A88,'ESAI - Q3 - Base Case'!$A$56:$N$343,9)</f>
        <v>54.334501380000006</v>
      </c>
      <c r="C88" s="2">
        <f t="shared" si="12"/>
        <v>55.964536421400005</v>
      </c>
      <c r="D88" s="2">
        <f t="shared" si="16"/>
        <v>7.8054946703572208</v>
      </c>
      <c r="E88" s="2">
        <f t="shared" si="17"/>
        <v>63.770031091757225</v>
      </c>
      <c r="G88" s="2">
        <f>VLOOKUP($A88,'ESAI - Q3 - Base Case'!$A$56:$N$343,10)</f>
        <v>47.58214014</v>
      </c>
      <c r="H88" s="2">
        <f t="shared" si="13"/>
        <v>49.0096043442</v>
      </c>
      <c r="I88" s="2">
        <f t="shared" si="18"/>
        <v>3.7161053180177253</v>
      </c>
      <c r="J88" s="2">
        <f t="shared" si="19"/>
        <v>52.725709662217724</v>
      </c>
      <c r="L88" s="2">
        <f t="shared" si="20"/>
        <v>54.334501380000006</v>
      </c>
      <c r="M88" s="2">
        <f t="shared" si="14"/>
        <v>55.964536421400005</v>
      </c>
      <c r="N88" s="2"/>
      <c r="O88" s="2">
        <f t="shared" si="21"/>
        <v>55.964536421400005</v>
      </c>
      <c r="Q88" s="2">
        <f t="shared" si="22"/>
        <v>47.58214014</v>
      </c>
      <c r="R88" s="2">
        <f t="shared" si="15"/>
        <v>49.0096043442</v>
      </c>
      <c r="S88" s="2"/>
      <c r="T88" s="2">
        <f t="shared" si="23"/>
        <v>49.0096043442</v>
      </c>
      <c r="V88" s="11"/>
    </row>
    <row r="89" spans="1:22" ht="15" customHeight="1" x14ac:dyDescent="0.2">
      <c r="A89" s="112">
        <v>45200</v>
      </c>
      <c r="B89" s="2">
        <f>VLOOKUP($A89,'ESAI - Q3 - Base Case'!$A$56:$N$343,9)</f>
        <v>51.979199999999999</v>
      </c>
      <c r="C89" s="2">
        <f t="shared" si="12"/>
        <v>53.538575999999999</v>
      </c>
      <c r="D89" s="2">
        <f t="shared" si="16"/>
        <v>7.8054946703572208</v>
      </c>
      <c r="E89" s="2">
        <f t="shared" si="17"/>
        <v>61.344070670357219</v>
      </c>
      <c r="G89" s="2">
        <f>VLOOKUP($A89,'ESAI - Q3 - Base Case'!$A$56:$N$343,10)</f>
        <v>45.477249780000001</v>
      </c>
      <c r="H89" s="2">
        <f t="shared" si="13"/>
        <v>46.841567273400003</v>
      </c>
      <c r="I89" s="2">
        <f t="shared" si="18"/>
        <v>3.7161053180177253</v>
      </c>
      <c r="J89" s="2">
        <f t="shared" si="19"/>
        <v>50.557672591417727</v>
      </c>
      <c r="L89" s="2">
        <f t="shared" si="20"/>
        <v>51.979199999999999</v>
      </c>
      <c r="M89" s="2">
        <f t="shared" si="14"/>
        <v>53.538575999999999</v>
      </c>
      <c r="N89" s="2"/>
      <c r="O89" s="2">
        <f t="shared" si="21"/>
        <v>53.538575999999999</v>
      </c>
      <c r="Q89" s="2">
        <f t="shared" si="22"/>
        <v>45.477249780000001</v>
      </c>
      <c r="R89" s="2">
        <f t="shared" si="15"/>
        <v>46.841567273400003</v>
      </c>
      <c r="S89" s="2"/>
      <c r="T89" s="2">
        <f t="shared" si="23"/>
        <v>46.841567273400003</v>
      </c>
      <c r="V89" s="11"/>
    </row>
    <row r="90" spans="1:22" ht="15" customHeight="1" x14ac:dyDescent="0.2">
      <c r="A90" s="112">
        <v>45231</v>
      </c>
      <c r="B90" s="2">
        <f>VLOOKUP($A90,'ESAI - Q3 - Base Case'!$A$56:$N$343,9)</f>
        <v>59.721724200000004</v>
      </c>
      <c r="C90" s="2">
        <f t="shared" si="12"/>
        <v>61.513375926000009</v>
      </c>
      <c r="D90" s="2">
        <f t="shared" si="16"/>
        <v>7.8054946703572208</v>
      </c>
      <c r="E90" s="2">
        <f t="shared" si="17"/>
        <v>69.318870596357229</v>
      </c>
      <c r="G90" s="2">
        <f>VLOOKUP($A90,'ESAI - Q3 - Base Case'!$A$56:$N$343,10)</f>
        <v>50.098352639999995</v>
      </c>
      <c r="H90" s="2">
        <f t="shared" si="13"/>
        <v>51.601303219199998</v>
      </c>
      <c r="I90" s="2">
        <f t="shared" si="18"/>
        <v>3.7161053180177253</v>
      </c>
      <c r="J90" s="2">
        <f t="shared" si="19"/>
        <v>55.317408537217723</v>
      </c>
      <c r="L90" s="2">
        <f t="shared" si="20"/>
        <v>59.721724200000004</v>
      </c>
      <c r="M90" s="2">
        <f t="shared" si="14"/>
        <v>61.513375926000009</v>
      </c>
      <c r="N90" s="2"/>
      <c r="O90" s="2">
        <f t="shared" si="21"/>
        <v>61.513375926000009</v>
      </c>
      <c r="Q90" s="2">
        <f t="shared" si="22"/>
        <v>50.098352639999995</v>
      </c>
      <c r="R90" s="2">
        <f t="shared" si="15"/>
        <v>51.601303219199998</v>
      </c>
      <c r="S90" s="2"/>
      <c r="T90" s="2">
        <f t="shared" si="23"/>
        <v>51.601303219199998</v>
      </c>
      <c r="V90" s="11"/>
    </row>
    <row r="91" spans="1:22" ht="15" customHeight="1" x14ac:dyDescent="0.2">
      <c r="A91" s="112">
        <v>45261</v>
      </c>
      <c r="B91" s="2">
        <f>VLOOKUP($A91,'ESAI - Q3 - Base Case'!$A$56:$N$343,9)</f>
        <v>86.23697202000001</v>
      </c>
      <c r="C91" s="2">
        <f t="shared" si="12"/>
        <v>88.824081180600018</v>
      </c>
      <c r="D91" s="2">
        <f t="shared" si="16"/>
        <v>7.8054946703572208</v>
      </c>
      <c r="E91" s="2">
        <f t="shared" si="17"/>
        <v>96.629575850957238</v>
      </c>
      <c r="G91" s="2">
        <f>VLOOKUP($A91,'ESAI - Q3 - Base Case'!$A$56:$N$343,10)</f>
        <v>65.251195199999998</v>
      </c>
      <c r="H91" s="2">
        <f t="shared" si="13"/>
        <v>67.208731056000005</v>
      </c>
      <c r="I91" s="2">
        <f t="shared" si="18"/>
        <v>3.7161053180177253</v>
      </c>
      <c r="J91" s="2">
        <f t="shared" si="19"/>
        <v>70.92483637401773</v>
      </c>
      <c r="L91" s="2">
        <f t="shared" si="20"/>
        <v>86.23697202000001</v>
      </c>
      <c r="M91" s="2">
        <f t="shared" si="14"/>
        <v>88.824081180600018</v>
      </c>
      <c r="N91" s="2"/>
      <c r="O91" s="2">
        <f t="shared" si="21"/>
        <v>88.824081180600018</v>
      </c>
      <c r="Q91" s="2">
        <f t="shared" si="22"/>
        <v>65.251195199999998</v>
      </c>
      <c r="R91" s="2">
        <f t="shared" si="15"/>
        <v>67.208731056000005</v>
      </c>
      <c r="S91" s="2"/>
      <c r="T91" s="2">
        <f t="shared" si="23"/>
        <v>67.208731056000005</v>
      </c>
      <c r="V91" s="11"/>
    </row>
    <row r="92" spans="1:22" ht="15" customHeight="1" x14ac:dyDescent="0.2">
      <c r="A92" s="112">
        <v>45292</v>
      </c>
      <c r="B92" s="2">
        <f>VLOOKUP($A92,'ESAI - Q3 - Base Case'!$A$56:$N$343,9)</f>
        <v>120.83769080639999</v>
      </c>
      <c r="C92" s="2">
        <f t="shared" si="12"/>
        <v>124.462821530592</v>
      </c>
      <c r="D92" s="2">
        <f t="shared" si="16"/>
        <v>7.883549617060793</v>
      </c>
      <c r="E92" s="2">
        <f t="shared" si="17"/>
        <v>132.34637114765277</v>
      </c>
      <c r="G92" s="2">
        <f>VLOOKUP($A92,'ESAI - Q3 - Base Case'!$A$56:$N$343,10)</f>
        <v>81.647761071599987</v>
      </c>
      <c r="H92" s="2">
        <f t="shared" si="13"/>
        <v>84.097193903747993</v>
      </c>
      <c r="I92" s="2">
        <f t="shared" si="18"/>
        <v>3.7532663711979031</v>
      </c>
      <c r="J92" s="2">
        <f t="shared" si="19"/>
        <v>87.850460274945902</v>
      </c>
      <c r="L92" s="2">
        <f t="shared" si="20"/>
        <v>120.83769080639999</v>
      </c>
      <c r="M92" s="2">
        <f t="shared" si="14"/>
        <v>124.462821530592</v>
      </c>
      <c r="N92" s="2"/>
      <c r="O92" s="2">
        <f t="shared" si="21"/>
        <v>124.462821530592</v>
      </c>
      <c r="Q92" s="2">
        <f t="shared" si="22"/>
        <v>81.647761071599987</v>
      </c>
      <c r="R92" s="2">
        <f t="shared" si="15"/>
        <v>84.097193903747993</v>
      </c>
      <c r="S92" s="2"/>
      <c r="T92" s="2">
        <f t="shared" si="23"/>
        <v>84.097193903747993</v>
      </c>
      <c r="V92" s="11"/>
    </row>
    <row r="93" spans="1:22" ht="15" customHeight="1" x14ac:dyDescent="0.2">
      <c r="A93" s="112">
        <v>45323</v>
      </c>
      <c r="B93" s="2">
        <f>VLOOKUP($A93,'ESAI - Q3 - Base Case'!$A$56:$N$343,9)</f>
        <v>87.653342102400003</v>
      </c>
      <c r="C93" s="2">
        <f t="shared" si="12"/>
        <v>90.28294236547201</v>
      </c>
      <c r="D93" s="2">
        <f t="shared" si="16"/>
        <v>7.883549617060793</v>
      </c>
      <c r="E93" s="2">
        <f t="shared" si="17"/>
        <v>98.166491982532804</v>
      </c>
      <c r="G93" s="2">
        <f>VLOOKUP($A93,'ESAI - Q3 - Base Case'!$A$56:$N$343,10)</f>
        <v>73.497431854800013</v>
      </c>
      <c r="H93" s="2">
        <f t="shared" si="13"/>
        <v>75.702354810444021</v>
      </c>
      <c r="I93" s="2">
        <f t="shared" si="18"/>
        <v>3.7532663711979031</v>
      </c>
      <c r="J93" s="2">
        <f t="shared" si="19"/>
        <v>79.455621181641931</v>
      </c>
      <c r="L93" s="2">
        <f t="shared" si="20"/>
        <v>87.653342102400003</v>
      </c>
      <c r="M93" s="2">
        <f t="shared" si="14"/>
        <v>90.28294236547201</v>
      </c>
      <c r="N93" s="2"/>
      <c r="O93" s="2">
        <f t="shared" si="21"/>
        <v>90.28294236547201</v>
      </c>
      <c r="Q93" s="2">
        <f t="shared" si="22"/>
        <v>73.497431854800013</v>
      </c>
      <c r="R93" s="2">
        <f t="shared" si="15"/>
        <v>75.702354810444021</v>
      </c>
      <c r="S93" s="2"/>
      <c r="T93" s="2">
        <f t="shared" si="23"/>
        <v>75.702354810444021</v>
      </c>
      <c r="V93" s="11"/>
    </row>
    <row r="94" spans="1:22" ht="15" customHeight="1" x14ac:dyDescent="0.2">
      <c r="A94" s="112">
        <v>45352</v>
      </c>
      <c r="B94" s="2">
        <f>VLOOKUP($A94,'ESAI - Q3 - Base Case'!$A$56:$N$343,9)</f>
        <v>61.697896516800007</v>
      </c>
      <c r="C94" s="2">
        <f t="shared" si="12"/>
        <v>63.548833412304006</v>
      </c>
      <c r="D94" s="2">
        <f t="shared" si="16"/>
        <v>7.883549617060793</v>
      </c>
      <c r="E94" s="2">
        <f t="shared" si="17"/>
        <v>71.4323830293648</v>
      </c>
      <c r="G94" s="2">
        <f>VLOOKUP($A94,'ESAI - Q3 - Base Case'!$A$56:$N$343,10)</f>
        <v>51.713690633999995</v>
      </c>
      <c r="H94" s="2">
        <f t="shared" si="13"/>
        <v>53.265101353019993</v>
      </c>
      <c r="I94" s="2">
        <f t="shared" si="18"/>
        <v>3.7532663711979031</v>
      </c>
      <c r="J94" s="2">
        <f t="shared" si="19"/>
        <v>57.018367724217896</v>
      </c>
      <c r="L94" s="2">
        <f t="shared" si="20"/>
        <v>61.697896516800007</v>
      </c>
      <c r="M94" s="2">
        <f t="shared" si="14"/>
        <v>63.548833412304006</v>
      </c>
      <c r="N94" s="2"/>
      <c r="O94" s="2">
        <f t="shared" si="21"/>
        <v>63.548833412304006</v>
      </c>
      <c r="Q94" s="2">
        <f t="shared" si="22"/>
        <v>51.713690633999995</v>
      </c>
      <c r="R94" s="2">
        <f t="shared" si="15"/>
        <v>53.265101353019993</v>
      </c>
      <c r="S94" s="2"/>
      <c r="T94" s="2">
        <f t="shared" si="23"/>
        <v>53.265101353019993</v>
      </c>
      <c r="V94" s="11"/>
    </row>
    <row r="95" spans="1:22" ht="15" customHeight="1" x14ac:dyDescent="0.2">
      <c r="A95" s="112">
        <v>45383</v>
      </c>
      <c r="B95" s="2">
        <f>VLOOKUP($A95,'ESAI - Q3 - Base Case'!$A$56:$N$343,9)</f>
        <v>57.681726750000003</v>
      </c>
      <c r="C95" s="2">
        <f t="shared" si="12"/>
        <v>59.412178552500002</v>
      </c>
      <c r="D95" s="2">
        <f t="shared" si="16"/>
        <v>7.883549617060793</v>
      </c>
      <c r="E95" s="2">
        <f t="shared" si="17"/>
        <v>67.295728169560789</v>
      </c>
      <c r="G95" s="2">
        <f>VLOOKUP($A95,'ESAI - Q3 - Base Case'!$A$56:$N$343,10)</f>
        <v>46.385366306400002</v>
      </c>
      <c r="H95" s="2">
        <f t="shared" si="13"/>
        <v>47.776927295592003</v>
      </c>
      <c r="I95" s="2">
        <f t="shared" si="18"/>
        <v>3.7532663711979031</v>
      </c>
      <c r="J95" s="2">
        <f t="shared" si="19"/>
        <v>51.530193666789906</v>
      </c>
      <c r="L95" s="2">
        <f t="shared" si="20"/>
        <v>57.681726750000003</v>
      </c>
      <c r="M95" s="2">
        <f t="shared" si="14"/>
        <v>59.412178552500002</v>
      </c>
      <c r="N95" s="2"/>
      <c r="O95" s="2">
        <f t="shared" si="21"/>
        <v>59.412178552500002</v>
      </c>
      <c r="Q95" s="2">
        <f t="shared" si="22"/>
        <v>46.385366306400002</v>
      </c>
      <c r="R95" s="2">
        <f t="shared" si="15"/>
        <v>47.776927295592003</v>
      </c>
      <c r="S95" s="2"/>
      <c r="T95" s="2">
        <f t="shared" si="23"/>
        <v>47.776927295592003</v>
      </c>
      <c r="V95" s="11"/>
    </row>
    <row r="96" spans="1:22" ht="15" customHeight="1" x14ac:dyDescent="0.2">
      <c r="A96" s="112">
        <v>45413</v>
      </c>
      <c r="B96" s="2">
        <f>VLOOKUP($A96,'ESAI - Q3 - Base Case'!$A$56:$N$343,9)</f>
        <v>65.183512222800005</v>
      </c>
      <c r="C96" s="2">
        <f t="shared" si="12"/>
        <v>67.139017589484013</v>
      </c>
      <c r="D96" s="2">
        <f t="shared" si="16"/>
        <v>7.883549617060793</v>
      </c>
      <c r="E96" s="2">
        <f t="shared" si="17"/>
        <v>75.022567206544807</v>
      </c>
      <c r="G96" s="2">
        <f>VLOOKUP($A96,'ESAI - Q3 - Base Case'!$A$56:$N$343,10)</f>
        <v>48.065179499999999</v>
      </c>
      <c r="H96" s="2">
        <f t="shared" si="13"/>
        <v>49.507134884999999</v>
      </c>
      <c r="I96" s="2">
        <f t="shared" si="18"/>
        <v>3.7532663711979031</v>
      </c>
      <c r="J96" s="2">
        <f t="shared" si="19"/>
        <v>53.260401256197902</v>
      </c>
      <c r="L96" s="2">
        <f t="shared" si="20"/>
        <v>65.183512222800005</v>
      </c>
      <c r="M96" s="2">
        <f t="shared" si="14"/>
        <v>67.139017589484013</v>
      </c>
      <c r="N96" s="2"/>
      <c r="O96" s="2">
        <f t="shared" si="21"/>
        <v>67.139017589484013</v>
      </c>
      <c r="Q96" s="2">
        <f t="shared" si="22"/>
        <v>48.065179499999999</v>
      </c>
      <c r="R96" s="2">
        <f t="shared" si="15"/>
        <v>49.507134884999999</v>
      </c>
      <c r="S96" s="2"/>
      <c r="T96" s="2">
        <f t="shared" si="23"/>
        <v>49.507134884999999</v>
      </c>
      <c r="V96" s="11"/>
    </row>
    <row r="97" spans="1:22" ht="15" customHeight="1" x14ac:dyDescent="0.2">
      <c r="A97" s="112">
        <v>45444</v>
      </c>
      <c r="B97" s="2">
        <f>VLOOKUP($A97,'ESAI - Q3 - Base Case'!$A$56:$N$343,9)</f>
        <v>68.999593302000008</v>
      </c>
      <c r="C97" s="2">
        <f t="shared" si="12"/>
        <v>71.06958110106001</v>
      </c>
      <c r="D97" s="2">
        <f t="shared" si="16"/>
        <v>7.883549617060793</v>
      </c>
      <c r="E97" s="2">
        <f t="shared" si="17"/>
        <v>78.953130718120804</v>
      </c>
      <c r="G97" s="2">
        <f>VLOOKUP($A97,'ESAI - Q3 - Base Case'!$A$56:$N$343,10)</f>
        <v>49.2380317836</v>
      </c>
      <c r="H97" s="2">
        <f t="shared" si="13"/>
        <v>50.715172737107999</v>
      </c>
      <c r="I97" s="2">
        <f t="shared" si="18"/>
        <v>3.7532663711979031</v>
      </c>
      <c r="J97" s="2">
        <f t="shared" si="19"/>
        <v>54.468439108305901</v>
      </c>
      <c r="L97" s="2">
        <f t="shared" si="20"/>
        <v>68.999593302000008</v>
      </c>
      <c r="M97" s="2">
        <f t="shared" si="14"/>
        <v>71.06958110106001</v>
      </c>
      <c r="N97" s="2"/>
      <c r="O97" s="2">
        <f t="shared" si="21"/>
        <v>71.06958110106001</v>
      </c>
      <c r="Q97" s="2">
        <f t="shared" si="22"/>
        <v>49.2380317836</v>
      </c>
      <c r="R97" s="2">
        <f t="shared" si="15"/>
        <v>50.715172737107999</v>
      </c>
      <c r="S97" s="2"/>
      <c r="T97" s="2">
        <f t="shared" si="23"/>
        <v>50.715172737107999</v>
      </c>
      <c r="V97" s="11"/>
    </row>
    <row r="98" spans="1:22" ht="15" customHeight="1" x14ac:dyDescent="0.2">
      <c r="A98" s="112">
        <v>45474</v>
      </c>
      <c r="B98" s="2">
        <f>VLOOKUP($A98,'ESAI - Q3 - Base Case'!$A$56:$N$343,9)</f>
        <v>84.250569286800001</v>
      </c>
      <c r="C98" s="2">
        <f t="shared" si="12"/>
        <v>86.778086365404008</v>
      </c>
      <c r="D98" s="2">
        <f t="shared" si="16"/>
        <v>7.883549617060793</v>
      </c>
      <c r="E98" s="2">
        <f t="shared" si="17"/>
        <v>94.661635982464801</v>
      </c>
      <c r="G98" s="2">
        <f>VLOOKUP($A98,'ESAI - Q3 - Base Case'!$A$56:$N$343,10)</f>
        <v>51.8442025716</v>
      </c>
      <c r="H98" s="2">
        <f t="shared" si="13"/>
        <v>53.399528648748003</v>
      </c>
      <c r="I98" s="2">
        <f t="shared" si="18"/>
        <v>3.7532663711979031</v>
      </c>
      <c r="J98" s="2">
        <f t="shared" si="19"/>
        <v>57.152795019945906</v>
      </c>
      <c r="L98" s="2">
        <f t="shared" si="20"/>
        <v>84.250569286800001</v>
      </c>
      <c r="M98" s="2">
        <f t="shared" si="14"/>
        <v>86.778086365404008</v>
      </c>
      <c r="N98" s="2"/>
      <c r="O98" s="2">
        <f t="shared" si="21"/>
        <v>86.778086365404008</v>
      </c>
      <c r="Q98" s="2">
        <f t="shared" si="22"/>
        <v>51.8442025716</v>
      </c>
      <c r="R98" s="2">
        <f t="shared" si="15"/>
        <v>53.399528648748003</v>
      </c>
      <c r="S98" s="2"/>
      <c r="T98" s="2">
        <f t="shared" si="23"/>
        <v>53.399528648748003</v>
      </c>
      <c r="V98" s="11"/>
    </row>
    <row r="99" spans="1:22" ht="15" customHeight="1" x14ac:dyDescent="0.2">
      <c r="A99" s="112">
        <v>45505</v>
      </c>
      <c r="B99" s="2">
        <f>VLOOKUP($A99,'ESAI - Q3 - Base Case'!$A$56:$N$343,9)</f>
        <v>65.870154374400002</v>
      </c>
      <c r="C99" s="2">
        <f t="shared" si="12"/>
        <v>67.846259005632007</v>
      </c>
      <c r="D99" s="2">
        <f t="shared" si="16"/>
        <v>7.883549617060793</v>
      </c>
      <c r="E99" s="2">
        <f t="shared" si="17"/>
        <v>75.729808622692801</v>
      </c>
      <c r="G99" s="2">
        <f>VLOOKUP($A99,'ESAI - Q3 - Base Case'!$A$56:$N$343,10)</f>
        <v>51.044735282400005</v>
      </c>
      <c r="H99" s="2">
        <f t="shared" si="13"/>
        <v>52.576077340872004</v>
      </c>
      <c r="I99" s="2">
        <f t="shared" si="18"/>
        <v>3.7532663711979031</v>
      </c>
      <c r="J99" s="2">
        <f t="shared" si="19"/>
        <v>56.329343712069907</v>
      </c>
      <c r="L99" s="2">
        <f t="shared" si="20"/>
        <v>65.870154374400002</v>
      </c>
      <c r="M99" s="2">
        <f t="shared" si="14"/>
        <v>67.846259005632007</v>
      </c>
      <c r="N99" s="2"/>
      <c r="O99" s="2">
        <f t="shared" si="21"/>
        <v>67.846259005632007</v>
      </c>
      <c r="Q99" s="2">
        <f t="shared" si="22"/>
        <v>51.044735282400005</v>
      </c>
      <c r="R99" s="2">
        <f t="shared" si="15"/>
        <v>52.576077340872004</v>
      </c>
      <c r="S99" s="2"/>
      <c r="T99" s="2">
        <f t="shared" si="23"/>
        <v>52.576077340872004</v>
      </c>
      <c r="V99" s="11"/>
    </row>
    <row r="100" spans="1:22" ht="15" customHeight="1" x14ac:dyDescent="0.2">
      <c r="A100" s="112">
        <v>45536</v>
      </c>
      <c r="B100" s="2">
        <f>VLOOKUP($A100,'ESAI - Q3 - Base Case'!$A$56:$N$343,9)</f>
        <v>55.421191407600006</v>
      </c>
      <c r="C100" s="2">
        <f t="shared" si="12"/>
        <v>57.083827149828011</v>
      </c>
      <c r="D100" s="2">
        <f t="shared" si="16"/>
        <v>7.883549617060793</v>
      </c>
      <c r="E100" s="2">
        <f t="shared" si="17"/>
        <v>64.967376766888805</v>
      </c>
      <c r="G100" s="2">
        <f>VLOOKUP($A100,'ESAI - Q3 - Base Case'!$A$56:$N$343,10)</f>
        <v>48.533782942800002</v>
      </c>
      <c r="H100" s="2">
        <f t="shared" si="13"/>
        <v>49.989796431084002</v>
      </c>
      <c r="I100" s="2">
        <f t="shared" si="18"/>
        <v>3.7532663711979031</v>
      </c>
      <c r="J100" s="2">
        <f t="shared" si="19"/>
        <v>53.743062802281905</v>
      </c>
      <c r="L100" s="2">
        <f t="shared" si="20"/>
        <v>55.421191407600006</v>
      </c>
      <c r="M100" s="2">
        <f t="shared" si="14"/>
        <v>57.083827149828011</v>
      </c>
      <c r="N100" s="2"/>
      <c r="O100" s="2">
        <f t="shared" si="21"/>
        <v>57.083827149828011</v>
      </c>
      <c r="Q100" s="2">
        <f t="shared" si="22"/>
        <v>48.533782942800002</v>
      </c>
      <c r="R100" s="2">
        <f t="shared" si="15"/>
        <v>49.989796431084002</v>
      </c>
      <c r="S100" s="2"/>
      <c r="T100" s="2">
        <f t="shared" si="23"/>
        <v>49.989796431084002</v>
      </c>
      <c r="V100" s="11"/>
    </row>
    <row r="101" spans="1:22" ht="15" customHeight="1" x14ac:dyDescent="0.2">
      <c r="A101" s="112">
        <v>45566</v>
      </c>
      <c r="B101" s="2">
        <f>VLOOKUP($A101,'ESAI - Q3 - Base Case'!$A$56:$N$343,9)</f>
        <v>53.018783999999997</v>
      </c>
      <c r="C101" s="2">
        <f t="shared" si="12"/>
        <v>54.60934752</v>
      </c>
      <c r="D101" s="2">
        <f t="shared" si="16"/>
        <v>7.883549617060793</v>
      </c>
      <c r="E101" s="2">
        <f t="shared" si="17"/>
        <v>62.492897137060794</v>
      </c>
      <c r="G101" s="2">
        <f>VLOOKUP($A101,'ESAI - Q3 - Base Case'!$A$56:$N$343,10)</f>
        <v>46.386794775600002</v>
      </c>
      <c r="H101" s="2">
        <f t="shared" si="13"/>
        <v>47.778398618868003</v>
      </c>
      <c r="I101" s="2">
        <f t="shared" si="18"/>
        <v>3.7532663711979031</v>
      </c>
      <c r="J101" s="2">
        <f t="shared" si="19"/>
        <v>51.531664990065906</v>
      </c>
      <c r="L101" s="2">
        <f t="shared" si="20"/>
        <v>53.018783999999997</v>
      </c>
      <c r="M101" s="2">
        <f t="shared" si="14"/>
        <v>54.60934752</v>
      </c>
      <c r="N101" s="2"/>
      <c r="O101" s="2">
        <f t="shared" si="21"/>
        <v>54.60934752</v>
      </c>
      <c r="Q101" s="2">
        <f t="shared" si="22"/>
        <v>46.386794775600002</v>
      </c>
      <c r="R101" s="2">
        <f t="shared" si="15"/>
        <v>47.778398618868003</v>
      </c>
      <c r="S101" s="2"/>
      <c r="T101" s="2">
        <f t="shared" si="23"/>
        <v>47.778398618868003</v>
      </c>
      <c r="V101" s="11"/>
    </row>
    <row r="102" spans="1:22" ht="15" customHeight="1" x14ac:dyDescent="0.2">
      <c r="A102" s="112">
        <v>45597</v>
      </c>
      <c r="B102" s="2">
        <f>VLOOKUP($A102,'ESAI - Q3 - Base Case'!$A$56:$N$343,9)</f>
        <v>60.916158684000003</v>
      </c>
      <c r="C102" s="2">
        <f t="shared" si="12"/>
        <v>62.743643444520004</v>
      </c>
      <c r="D102" s="2">
        <f t="shared" si="16"/>
        <v>7.883549617060793</v>
      </c>
      <c r="E102" s="2">
        <f t="shared" si="17"/>
        <v>70.627193061580797</v>
      </c>
      <c r="G102" s="2">
        <f>VLOOKUP($A102,'ESAI - Q3 - Base Case'!$A$56:$N$343,10)</f>
        <v>51.100319692799992</v>
      </c>
      <c r="H102" s="2">
        <f t="shared" si="13"/>
        <v>52.633329283583997</v>
      </c>
      <c r="I102" s="2">
        <f t="shared" si="18"/>
        <v>3.7532663711979031</v>
      </c>
      <c r="J102" s="2">
        <f t="shared" si="19"/>
        <v>56.3865956547819</v>
      </c>
      <c r="L102" s="2">
        <f t="shared" si="20"/>
        <v>60.916158684000003</v>
      </c>
      <c r="M102" s="2">
        <f t="shared" si="14"/>
        <v>62.743643444520004</v>
      </c>
      <c r="N102" s="2"/>
      <c r="O102" s="2">
        <f t="shared" si="21"/>
        <v>62.743643444520004</v>
      </c>
      <c r="Q102" s="2">
        <f t="shared" si="22"/>
        <v>51.100319692799992</v>
      </c>
      <c r="R102" s="2">
        <f t="shared" si="15"/>
        <v>52.633329283583997</v>
      </c>
      <c r="S102" s="2"/>
      <c r="T102" s="2">
        <f t="shared" si="23"/>
        <v>52.633329283583997</v>
      </c>
      <c r="V102" s="11"/>
    </row>
    <row r="103" spans="1:22" ht="15" customHeight="1" x14ac:dyDescent="0.2">
      <c r="A103" s="112">
        <v>45627</v>
      </c>
      <c r="B103" s="2">
        <f>VLOOKUP($A103,'ESAI - Q3 - Base Case'!$A$56:$N$343,9)</f>
        <v>87.961711460400011</v>
      </c>
      <c r="C103" s="2">
        <f t="shared" si="12"/>
        <v>90.600562804212018</v>
      </c>
      <c r="D103" s="2">
        <f t="shared" si="16"/>
        <v>7.883549617060793</v>
      </c>
      <c r="E103" s="2">
        <f t="shared" si="17"/>
        <v>98.484112421272812</v>
      </c>
      <c r="G103" s="2">
        <f>VLOOKUP($A103,'ESAI - Q3 - Base Case'!$A$56:$N$343,10)</f>
        <v>66.556219103999993</v>
      </c>
      <c r="H103" s="2">
        <f t="shared" si="13"/>
        <v>68.552905677119995</v>
      </c>
      <c r="I103" s="2">
        <f t="shared" si="18"/>
        <v>3.7532663711979031</v>
      </c>
      <c r="J103" s="2">
        <f t="shared" si="19"/>
        <v>72.306172048317904</v>
      </c>
      <c r="L103" s="2">
        <f t="shared" si="20"/>
        <v>87.961711460400011</v>
      </c>
      <c r="M103" s="2">
        <f t="shared" si="14"/>
        <v>90.600562804212018</v>
      </c>
      <c r="N103" s="2"/>
      <c r="O103" s="2">
        <f t="shared" si="21"/>
        <v>90.600562804212018</v>
      </c>
      <c r="Q103" s="2">
        <f t="shared" si="22"/>
        <v>66.556219103999993</v>
      </c>
      <c r="R103" s="2">
        <f t="shared" si="15"/>
        <v>68.552905677119995</v>
      </c>
      <c r="S103" s="2"/>
      <c r="T103" s="2">
        <f t="shared" si="23"/>
        <v>68.552905677119995</v>
      </c>
      <c r="V103" s="11"/>
    </row>
    <row r="104" spans="1:22" ht="15" customHeight="1" x14ac:dyDescent="0.2">
      <c r="A104" s="112">
        <v>45658</v>
      </c>
      <c r="B104" s="2">
        <f>VLOOKUP($A104,'ESAI - Q3 - Base Case'!$A$56:$N$343,9)</f>
        <v>123.254444622528</v>
      </c>
      <c r="C104" s="2">
        <f t="shared" si="12"/>
        <v>126.95207796120384</v>
      </c>
      <c r="D104" s="2">
        <f t="shared" si="16"/>
        <v>7.9623851132314014</v>
      </c>
      <c r="E104" s="2">
        <f t="shared" si="17"/>
        <v>134.91446307443525</v>
      </c>
      <c r="G104" s="2">
        <f>VLOOKUP($A104,'ESAI - Q3 - Base Case'!$A$56:$N$343,10)</f>
        <v>83.280716293031986</v>
      </c>
      <c r="H104" s="2">
        <f t="shared" si="13"/>
        <v>85.779137781822953</v>
      </c>
      <c r="I104" s="2">
        <f t="shared" si="18"/>
        <v>3.7907990349098819</v>
      </c>
      <c r="J104" s="2">
        <f t="shared" si="19"/>
        <v>89.569936816732834</v>
      </c>
      <c r="L104" s="2">
        <f t="shared" si="20"/>
        <v>123.254444622528</v>
      </c>
      <c r="M104" s="2">
        <f t="shared" si="14"/>
        <v>126.95207796120384</v>
      </c>
      <c r="N104" s="2"/>
      <c r="O104" s="2">
        <f t="shared" si="21"/>
        <v>126.95207796120384</v>
      </c>
      <c r="Q104" s="2">
        <f t="shared" si="22"/>
        <v>83.280716293031986</v>
      </c>
      <c r="R104" s="2">
        <f t="shared" si="15"/>
        <v>85.779137781822953</v>
      </c>
      <c r="S104" s="2"/>
      <c r="T104" s="2">
        <f t="shared" si="23"/>
        <v>85.779137781822953</v>
      </c>
      <c r="V104" s="11"/>
    </row>
    <row r="105" spans="1:22" ht="15" customHeight="1" x14ac:dyDescent="0.2">
      <c r="A105" s="112">
        <v>45689</v>
      </c>
      <c r="B105" s="2">
        <f>VLOOKUP($A105,'ESAI - Q3 - Base Case'!$A$56:$N$343,9)</f>
        <v>89.406408944448003</v>
      </c>
      <c r="C105" s="2">
        <f t="shared" si="12"/>
        <v>92.088601212781441</v>
      </c>
      <c r="D105" s="2">
        <f t="shared" si="16"/>
        <v>7.9623851132314014</v>
      </c>
      <c r="E105" s="2">
        <f t="shared" si="17"/>
        <v>100.05098632601285</v>
      </c>
      <c r="G105" s="2">
        <f>VLOOKUP($A105,'ESAI - Q3 - Base Case'!$A$56:$N$343,10)</f>
        <v>74.967380491896009</v>
      </c>
      <c r="H105" s="2">
        <f t="shared" si="13"/>
        <v>77.216401906652891</v>
      </c>
      <c r="I105" s="2">
        <f t="shared" si="18"/>
        <v>3.7907990349098819</v>
      </c>
      <c r="J105" s="2">
        <f t="shared" si="19"/>
        <v>81.007200941562772</v>
      </c>
      <c r="L105" s="2">
        <f t="shared" si="20"/>
        <v>89.406408944448003</v>
      </c>
      <c r="M105" s="2">
        <f t="shared" si="14"/>
        <v>92.088601212781441</v>
      </c>
      <c r="N105" s="2"/>
      <c r="O105" s="2">
        <f t="shared" si="21"/>
        <v>92.088601212781441</v>
      </c>
      <c r="Q105" s="2">
        <f t="shared" si="22"/>
        <v>74.967380491896009</v>
      </c>
      <c r="R105" s="2">
        <f t="shared" si="15"/>
        <v>77.216401906652891</v>
      </c>
      <c r="S105" s="2"/>
      <c r="T105" s="2">
        <f t="shared" si="23"/>
        <v>77.216401906652891</v>
      </c>
      <c r="V105" s="11"/>
    </row>
    <row r="106" spans="1:22" ht="15" customHeight="1" x14ac:dyDescent="0.2">
      <c r="A106" s="112">
        <v>45717</v>
      </c>
      <c r="B106" s="2">
        <f>VLOOKUP($A106,'ESAI - Q3 - Base Case'!$A$56:$N$343,9)</f>
        <v>62.931854447136011</v>
      </c>
      <c r="C106" s="2">
        <f t="shared" si="12"/>
        <v>64.819810080550099</v>
      </c>
      <c r="D106" s="2">
        <f t="shared" si="16"/>
        <v>7.9623851132314014</v>
      </c>
      <c r="E106" s="2">
        <f t="shared" si="17"/>
        <v>72.782195193781504</v>
      </c>
      <c r="G106" s="2">
        <f>VLOOKUP($A106,'ESAI - Q3 - Base Case'!$A$56:$N$343,10)</f>
        <v>52.747964446679994</v>
      </c>
      <c r="H106" s="2">
        <f t="shared" si="13"/>
        <v>54.330403380080398</v>
      </c>
      <c r="I106" s="2">
        <f t="shared" si="18"/>
        <v>3.7907990349098819</v>
      </c>
      <c r="J106" s="2">
        <f t="shared" si="19"/>
        <v>58.121202414990279</v>
      </c>
      <c r="L106" s="2">
        <f t="shared" si="20"/>
        <v>62.931854447136011</v>
      </c>
      <c r="M106" s="2">
        <f t="shared" si="14"/>
        <v>64.819810080550099</v>
      </c>
      <c r="N106" s="2"/>
      <c r="O106" s="2">
        <f t="shared" si="21"/>
        <v>64.819810080550099</v>
      </c>
      <c r="Q106" s="2">
        <f t="shared" si="22"/>
        <v>52.747964446679994</v>
      </c>
      <c r="R106" s="2">
        <f t="shared" si="15"/>
        <v>54.330403380080398</v>
      </c>
      <c r="S106" s="2"/>
      <c r="T106" s="2">
        <f t="shared" si="23"/>
        <v>54.330403380080398</v>
      </c>
      <c r="V106" s="11"/>
    </row>
    <row r="107" spans="1:22" ht="15" customHeight="1" x14ac:dyDescent="0.2">
      <c r="A107" s="112">
        <v>45748</v>
      </c>
      <c r="B107" s="2">
        <f>VLOOKUP($A107,'ESAI - Q3 - Base Case'!$A$56:$N$343,9)</f>
        <v>58.835361285000005</v>
      </c>
      <c r="C107" s="2">
        <f t="shared" si="12"/>
        <v>60.600422123550004</v>
      </c>
      <c r="D107" s="2">
        <f t="shared" si="16"/>
        <v>7.9623851132314014</v>
      </c>
      <c r="E107" s="2">
        <f t="shared" si="17"/>
        <v>68.56280723678141</v>
      </c>
      <c r="G107" s="2">
        <f>VLOOKUP($A107,'ESAI - Q3 - Base Case'!$A$56:$N$343,10)</f>
        <v>47.313073632528003</v>
      </c>
      <c r="H107" s="2">
        <f t="shared" si="13"/>
        <v>48.732465841503846</v>
      </c>
      <c r="I107" s="2">
        <f t="shared" si="18"/>
        <v>3.7907990349098819</v>
      </c>
      <c r="J107" s="2">
        <f t="shared" si="19"/>
        <v>52.523264876413727</v>
      </c>
      <c r="L107" s="2">
        <f t="shared" si="20"/>
        <v>58.835361285000005</v>
      </c>
      <c r="M107" s="2">
        <f t="shared" si="14"/>
        <v>60.600422123550004</v>
      </c>
      <c r="N107" s="2"/>
      <c r="O107" s="2">
        <f t="shared" si="21"/>
        <v>60.600422123550004</v>
      </c>
      <c r="Q107" s="2">
        <f t="shared" si="22"/>
        <v>47.313073632528003</v>
      </c>
      <c r="R107" s="2">
        <f t="shared" si="15"/>
        <v>48.732465841503846</v>
      </c>
      <c r="S107" s="2"/>
      <c r="T107" s="2">
        <f t="shared" si="23"/>
        <v>48.732465841503846</v>
      </c>
      <c r="V107" s="11"/>
    </row>
    <row r="108" spans="1:22" ht="15" customHeight="1" x14ac:dyDescent="0.2">
      <c r="A108" s="112">
        <v>45778</v>
      </c>
      <c r="B108" s="2">
        <f>VLOOKUP($A108,'ESAI - Q3 - Base Case'!$A$56:$N$343,9)</f>
        <v>66.487182467256005</v>
      </c>
      <c r="C108" s="2">
        <f t="shared" si="12"/>
        <v>68.481797941273683</v>
      </c>
      <c r="D108" s="2">
        <f t="shared" si="16"/>
        <v>7.9623851132314014</v>
      </c>
      <c r="E108" s="2">
        <f t="shared" si="17"/>
        <v>76.444183054505089</v>
      </c>
      <c r="G108" s="2">
        <f>VLOOKUP($A108,'ESAI - Q3 - Base Case'!$A$56:$N$343,10)</f>
        <v>49.026483089999999</v>
      </c>
      <c r="H108" s="2">
        <f t="shared" si="13"/>
        <v>50.497277582700001</v>
      </c>
      <c r="I108" s="2">
        <f t="shared" si="18"/>
        <v>3.7907990349098819</v>
      </c>
      <c r="J108" s="2">
        <f t="shared" si="19"/>
        <v>54.288076617609882</v>
      </c>
      <c r="L108" s="2">
        <f t="shared" si="20"/>
        <v>66.487182467256005</v>
      </c>
      <c r="M108" s="2">
        <f t="shared" si="14"/>
        <v>68.481797941273683</v>
      </c>
      <c r="N108" s="2"/>
      <c r="O108" s="2">
        <f t="shared" si="21"/>
        <v>68.481797941273683</v>
      </c>
      <c r="Q108" s="2">
        <f t="shared" si="22"/>
        <v>49.026483089999999</v>
      </c>
      <c r="R108" s="2">
        <f t="shared" si="15"/>
        <v>50.497277582700001</v>
      </c>
      <c r="S108" s="2"/>
      <c r="T108" s="2">
        <f t="shared" si="23"/>
        <v>50.497277582700001</v>
      </c>
      <c r="V108" s="11"/>
    </row>
    <row r="109" spans="1:22" ht="15" customHeight="1" x14ac:dyDescent="0.2">
      <c r="A109" s="112">
        <v>45809</v>
      </c>
      <c r="B109" s="2">
        <f>VLOOKUP($A109,'ESAI - Q3 - Base Case'!$A$56:$N$343,9)</f>
        <v>70.379585168040009</v>
      </c>
      <c r="C109" s="2">
        <f t="shared" si="12"/>
        <v>72.490972723081214</v>
      </c>
      <c r="D109" s="2">
        <f t="shared" si="16"/>
        <v>7.9623851132314014</v>
      </c>
      <c r="E109" s="2">
        <f t="shared" si="17"/>
        <v>80.45335783631262</v>
      </c>
      <c r="G109" s="2">
        <f>VLOOKUP($A109,'ESAI - Q3 - Base Case'!$A$56:$N$343,10)</f>
        <v>50.222792419272004</v>
      </c>
      <c r="H109" s="2">
        <f t="shared" si="13"/>
        <v>51.729476191850168</v>
      </c>
      <c r="I109" s="2">
        <f t="shared" si="18"/>
        <v>3.7907990349098819</v>
      </c>
      <c r="J109" s="2">
        <f t="shared" si="19"/>
        <v>55.520275226760049</v>
      </c>
      <c r="L109" s="2">
        <f t="shared" si="20"/>
        <v>70.379585168040009</v>
      </c>
      <c r="M109" s="2">
        <f t="shared" si="14"/>
        <v>72.490972723081214</v>
      </c>
      <c r="N109" s="2"/>
      <c r="O109" s="2">
        <f t="shared" si="21"/>
        <v>72.490972723081214</v>
      </c>
      <c r="Q109" s="2">
        <f t="shared" si="22"/>
        <v>50.222792419272004</v>
      </c>
      <c r="R109" s="2">
        <f t="shared" si="15"/>
        <v>51.729476191850168</v>
      </c>
      <c r="S109" s="2"/>
      <c r="T109" s="2">
        <f t="shared" si="23"/>
        <v>51.729476191850168</v>
      </c>
      <c r="V109" s="11"/>
    </row>
    <row r="110" spans="1:22" ht="15" customHeight="1" x14ac:dyDescent="0.2">
      <c r="A110" s="112">
        <v>45839</v>
      </c>
      <c r="B110" s="2">
        <f>VLOOKUP($A110,'ESAI - Q3 - Base Case'!$A$56:$N$343,9)</f>
        <v>85.935580672536005</v>
      </c>
      <c r="C110" s="2">
        <f t="shared" si="12"/>
        <v>88.513648092712089</v>
      </c>
      <c r="D110" s="2">
        <f t="shared" si="16"/>
        <v>7.9623851132314014</v>
      </c>
      <c r="E110" s="2">
        <f t="shared" si="17"/>
        <v>96.476033205943494</v>
      </c>
      <c r="G110" s="2">
        <f>VLOOKUP($A110,'ESAI - Q3 - Base Case'!$A$56:$N$343,10)</f>
        <v>52.881086623032004</v>
      </c>
      <c r="H110" s="2">
        <f t="shared" si="13"/>
        <v>54.467519221722966</v>
      </c>
      <c r="I110" s="2">
        <f t="shared" si="18"/>
        <v>3.7907990349098819</v>
      </c>
      <c r="J110" s="2">
        <f t="shared" si="19"/>
        <v>58.258318256632847</v>
      </c>
      <c r="L110" s="2">
        <f t="shared" si="20"/>
        <v>85.935580672536005</v>
      </c>
      <c r="M110" s="2">
        <f t="shared" si="14"/>
        <v>88.513648092712089</v>
      </c>
      <c r="N110" s="2"/>
      <c r="O110" s="2">
        <f t="shared" si="21"/>
        <v>88.513648092712089</v>
      </c>
      <c r="Q110" s="2">
        <f t="shared" si="22"/>
        <v>52.881086623032004</v>
      </c>
      <c r="R110" s="2">
        <f t="shared" si="15"/>
        <v>54.467519221722966</v>
      </c>
      <c r="S110" s="2"/>
      <c r="T110" s="2">
        <f t="shared" si="23"/>
        <v>54.467519221722966</v>
      </c>
      <c r="V110" s="11"/>
    </row>
    <row r="111" spans="1:22" ht="15" customHeight="1" x14ac:dyDescent="0.2">
      <c r="A111" s="112">
        <v>45870</v>
      </c>
      <c r="B111" s="2">
        <f>VLOOKUP($A111,'ESAI - Q3 - Base Case'!$A$56:$N$343,9)</f>
        <v>67.187557461888005</v>
      </c>
      <c r="C111" s="2">
        <f t="shared" si="12"/>
        <v>69.203184185744647</v>
      </c>
      <c r="D111" s="2">
        <f t="shared" si="16"/>
        <v>7.9623851132314014</v>
      </c>
      <c r="E111" s="2">
        <f t="shared" si="17"/>
        <v>77.165569298976052</v>
      </c>
      <c r="G111" s="2">
        <f>VLOOKUP($A111,'ESAI - Q3 - Base Case'!$A$56:$N$343,10)</f>
        <v>52.065629988048009</v>
      </c>
      <c r="H111" s="2">
        <f t="shared" si="13"/>
        <v>53.627598887689452</v>
      </c>
      <c r="I111" s="2">
        <f t="shared" si="18"/>
        <v>3.7907990349098819</v>
      </c>
      <c r="J111" s="2">
        <f t="shared" si="19"/>
        <v>57.418397922599333</v>
      </c>
      <c r="L111" s="2">
        <f t="shared" si="20"/>
        <v>67.187557461888005</v>
      </c>
      <c r="M111" s="2">
        <f t="shared" si="14"/>
        <v>69.203184185744647</v>
      </c>
      <c r="N111" s="2"/>
      <c r="O111" s="2">
        <f t="shared" si="21"/>
        <v>69.203184185744647</v>
      </c>
      <c r="Q111" s="2">
        <f t="shared" si="22"/>
        <v>52.065629988048009</v>
      </c>
      <c r="R111" s="2">
        <f t="shared" si="15"/>
        <v>53.627598887689452</v>
      </c>
      <c r="S111" s="2"/>
      <c r="T111" s="2">
        <f t="shared" si="23"/>
        <v>53.627598887689452</v>
      </c>
      <c r="V111" s="11"/>
    </row>
    <row r="112" spans="1:22" ht="15" customHeight="1" x14ac:dyDescent="0.2">
      <c r="A112" s="112">
        <v>45901</v>
      </c>
      <c r="B112" s="2">
        <f>VLOOKUP($A112,'ESAI - Q3 - Base Case'!$A$56:$N$343,9)</f>
        <v>56.529615235752004</v>
      </c>
      <c r="C112" s="2">
        <f t="shared" si="12"/>
        <v>58.225503692824567</v>
      </c>
      <c r="D112" s="2">
        <f t="shared" si="16"/>
        <v>7.9623851132314014</v>
      </c>
      <c r="E112" s="2">
        <f t="shared" si="17"/>
        <v>66.187888806055966</v>
      </c>
      <c r="G112" s="2">
        <f>VLOOKUP($A112,'ESAI - Q3 - Base Case'!$A$56:$N$343,10)</f>
        <v>49.504458601656005</v>
      </c>
      <c r="H112" s="2">
        <f t="shared" si="13"/>
        <v>50.989592359705689</v>
      </c>
      <c r="I112" s="2">
        <f t="shared" si="18"/>
        <v>3.7907990349098819</v>
      </c>
      <c r="J112" s="2">
        <f t="shared" si="19"/>
        <v>54.78039139461557</v>
      </c>
      <c r="L112" s="2">
        <f t="shared" si="20"/>
        <v>56.529615235752004</v>
      </c>
      <c r="M112" s="2">
        <f t="shared" si="14"/>
        <v>58.225503692824567</v>
      </c>
      <c r="N112" s="2"/>
      <c r="O112" s="2">
        <f t="shared" si="21"/>
        <v>58.225503692824567</v>
      </c>
      <c r="Q112" s="2">
        <f t="shared" si="22"/>
        <v>49.504458601656005</v>
      </c>
      <c r="R112" s="2">
        <f t="shared" si="15"/>
        <v>50.989592359705689</v>
      </c>
      <c r="S112" s="2"/>
      <c r="T112" s="2">
        <f t="shared" si="23"/>
        <v>50.989592359705689</v>
      </c>
      <c r="V112" s="11"/>
    </row>
    <row r="113" spans="1:22" ht="15" customHeight="1" x14ac:dyDescent="0.2">
      <c r="A113" s="112">
        <v>45931</v>
      </c>
      <c r="B113" s="2">
        <f>VLOOKUP($A113,'ESAI - Q3 - Base Case'!$A$56:$N$343,9)</f>
        <v>54.079159679999997</v>
      </c>
      <c r="C113" s="2">
        <f t="shared" si="12"/>
        <v>55.701534470399999</v>
      </c>
      <c r="D113" s="2">
        <f t="shared" si="16"/>
        <v>7.9623851132314014</v>
      </c>
      <c r="E113" s="2">
        <f t="shared" si="17"/>
        <v>63.663919583631397</v>
      </c>
      <c r="G113" s="2">
        <f>VLOOKUP($A113,'ESAI - Q3 - Base Case'!$A$56:$N$343,10)</f>
        <v>47.314530671112003</v>
      </c>
      <c r="H113" s="2">
        <f t="shared" si="13"/>
        <v>48.733966591245363</v>
      </c>
      <c r="I113" s="2">
        <f t="shared" si="18"/>
        <v>3.7907990349098819</v>
      </c>
      <c r="J113" s="2">
        <f t="shared" si="19"/>
        <v>52.524765626155244</v>
      </c>
      <c r="L113" s="2">
        <f t="shared" si="20"/>
        <v>54.079159679999997</v>
      </c>
      <c r="M113" s="2">
        <f t="shared" si="14"/>
        <v>55.701534470399999</v>
      </c>
      <c r="N113" s="2"/>
      <c r="O113" s="2">
        <f t="shared" si="21"/>
        <v>55.701534470399999</v>
      </c>
      <c r="Q113" s="2">
        <f t="shared" si="22"/>
        <v>47.314530671112003</v>
      </c>
      <c r="R113" s="2">
        <f t="shared" si="15"/>
        <v>48.733966591245363</v>
      </c>
      <c r="S113" s="2"/>
      <c r="T113" s="2">
        <f t="shared" si="23"/>
        <v>48.733966591245363</v>
      </c>
      <c r="V113" s="11"/>
    </row>
    <row r="114" spans="1:22" ht="15" customHeight="1" x14ac:dyDescent="0.2">
      <c r="A114" s="112">
        <v>45962</v>
      </c>
      <c r="B114" s="2">
        <f>VLOOKUP($A114,'ESAI - Q3 - Base Case'!$A$56:$N$343,9)</f>
        <v>62.134481857680001</v>
      </c>
      <c r="C114" s="2">
        <f t="shared" si="12"/>
        <v>63.998516313410406</v>
      </c>
      <c r="D114" s="2">
        <f t="shared" si="16"/>
        <v>7.9623851132314014</v>
      </c>
      <c r="E114" s="2">
        <f t="shared" si="17"/>
        <v>71.960901426641811</v>
      </c>
      <c r="G114" s="2">
        <f>VLOOKUP($A114,'ESAI - Q3 - Base Case'!$A$56:$N$343,10)</f>
        <v>52.122326086655995</v>
      </c>
      <c r="H114" s="2">
        <f t="shared" si="13"/>
        <v>53.685995869255677</v>
      </c>
      <c r="I114" s="2">
        <f t="shared" si="18"/>
        <v>3.7907990349098819</v>
      </c>
      <c r="J114" s="2">
        <f t="shared" si="19"/>
        <v>57.476794904165558</v>
      </c>
      <c r="L114" s="2">
        <f t="shared" si="20"/>
        <v>62.134481857680001</v>
      </c>
      <c r="M114" s="2">
        <f t="shared" si="14"/>
        <v>63.998516313410406</v>
      </c>
      <c r="N114" s="2"/>
      <c r="O114" s="2">
        <f t="shared" si="21"/>
        <v>63.998516313410406</v>
      </c>
      <c r="Q114" s="2">
        <f t="shared" si="22"/>
        <v>52.122326086655995</v>
      </c>
      <c r="R114" s="2">
        <f t="shared" si="15"/>
        <v>53.685995869255677</v>
      </c>
      <c r="S114" s="2"/>
      <c r="T114" s="2">
        <f t="shared" si="23"/>
        <v>53.685995869255677</v>
      </c>
      <c r="V114" s="11"/>
    </row>
    <row r="115" spans="1:22" ht="15" customHeight="1" x14ac:dyDescent="0.2">
      <c r="A115" s="112">
        <v>45992</v>
      </c>
      <c r="B115" s="2">
        <f>VLOOKUP($A115,'ESAI - Q3 - Base Case'!$A$56:$N$343,9)</f>
        <v>89.720945689608016</v>
      </c>
      <c r="C115" s="2">
        <f t="shared" si="12"/>
        <v>92.412574060296265</v>
      </c>
      <c r="D115" s="2">
        <f t="shared" si="16"/>
        <v>7.9623851132314014</v>
      </c>
      <c r="E115" s="2">
        <f t="shared" si="17"/>
        <v>100.37495917352767</v>
      </c>
      <c r="G115" s="2">
        <f>VLOOKUP($A115,'ESAI - Q3 - Base Case'!$A$56:$N$343,10)</f>
        <v>67.887343486079999</v>
      </c>
      <c r="H115" s="2">
        <f t="shared" si="13"/>
        <v>69.923963790662398</v>
      </c>
      <c r="I115" s="2">
        <f t="shared" si="18"/>
        <v>3.7907990349098819</v>
      </c>
      <c r="J115" s="2">
        <f t="shared" si="19"/>
        <v>73.714762825572279</v>
      </c>
      <c r="L115" s="2">
        <f t="shared" si="20"/>
        <v>89.720945689608016</v>
      </c>
      <c r="M115" s="2">
        <f t="shared" si="14"/>
        <v>92.412574060296265</v>
      </c>
      <c r="N115" s="2"/>
      <c r="O115" s="2">
        <f t="shared" si="21"/>
        <v>92.412574060296265</v>
      </c>
      <c r="Q115" s="2">
        <f t="shared" si="22"/>
        <v>67.887343486079999</v>
      </c>
      <c r="R115" s="2">
        <f t="shared" si="15"/>
        <v>69.923963790662398</v>
      </c>
      <c r="S115" s="2"/>
      <c r="T115" s="2">
        <f t="shared" si="23"/>
        <v>69.923963790662398</v>
      </c>
      <c r="V115" s="11"/>
    </row>
    <row r="116" spans="1:22" ht="15" customHeight="1" x14ac:dyDescent="0.2">
      <c r="A116" s="112">
        <v>46023</v>
      </c>
      <c r="B116" s="2">
        <f>VLOOKUP($A116,'ESAI - Q3 - Base Case'!$A$56:$N$343,9)</f>
        <v>125.71953351497856</v>
      </c>
      <c r="C116" s="2">
        <f t="shared" si="12"/>
        <v>129.49111952042793</v>
      </c>
      <c r="D116" s="2">
        <f t="shared" si="16"/>
        <v>8.0420089643637169</v>
      </c>
      <c r="E116" s="2">
        <f t="shared" si="17"/>
        <v>137.53312848479163</v>
      </c>
      <c r="G116" s="2">
        <f>VLOOKUP($A116,'ESAI - Q3 - Base Case'!$A$56:$N$343,10)</f>
        <v>84.946330618892631</v>
      </c>
      <c r="H116" s="2">
        <f t="shared" si="13"/>
        <v>87.494720537459415</v>
      </c>
      <c r="I116" s="2">
        <f t="shared" si="18"/>
        <v>3.8287070252589812</v>
      </c>
      <c r="J116" s="2">
        <f t="shared" si="19"/>
        <v>91.323427562718393</v>
      </c>
      <c r="L116" s="2">
        <f t="shared" si="20"/>
        <v>125.71953351497856</v>
      </c>
      <c r="M116" s="2">
        <f t="shared" si="14"/>
        <v>129.49111952042793</v>
      </c>
      <c r="N116" s="2"/>
      <c r="O116" s="2">
        <f t="shared" si="21"/>
        <v>129.49111952042793</v>
      </c>
      <c r="Q116" s="2">
        <f t="shared" si="22"/>
        <v>84.946330618892631</v>
      </c>
      <c r="R116" s="2">
        <f t="shared" si="15"/>
        <v>87.494720537459415</v>
      </c>
      <c r="S116" s="2"/>
      <c r="T116" s="2">
        <f t="shared" si="23"/>
        <v>87.494720537459415</v>
      </c>
      <c r="V116" s="11"/>
    </row>
    <row r="117" spans="1:22" ht="15" customHeight="1" x14ac:dyDescent="0.2">
      <c r="A117" s="112">
        <v>46054</v>
      </c>
      <c r="B117" s="2">
        <f>VLOOKUP($A117,'ESAI - Q3 - Base Case'!$A$56:$N$343,9)</f>
        <v>91.194537123336971</v>
      </c>
      <c r="C117" s="2">
        <f t="shared" si="12"/>
        <v>93.930373237037088</v>
      </c>
      <c r="D117" s="2">
        <f t="shared" si="16"/>
        <v>8.0420089643637169</v>
      </c>
      <c r="E117" s="2">
        <f t="shared" si="17"/>
        <v>101.97238220140081</v>
      </c>
      <c r="G117" s="2">
        <f>VLOOKUP($A117,'ESAI - Q3 - Base Case'!$A$56:$N$343,10)</f>
        <v>76.466728101733935</v>
      </c>
      <c r="H117" s="2">
        <f t="shared" si="13"/>
        <v>78.76072994478595</v>
      </c>
      <c r="I117" s="2">
        <f t="shared" si="18"/>
        <v>3.8287070252589812</v>
      </c>
      <c r="J117" s="2">
        <f t="shared" si="19"/>
        <v>82.589436970044929</v>
      </c>
      <c r="L117" s="2">
        <f t="shared" si="20"/>
        <v>91.194537123336971</v>
      </c>
      <c r="M117" s="2">
        <f t="shared" si="14"/>
        <v>93.930373237037088</v>
      </c>
      <c r="N117" s="2"/>
      <c r="O117" s="2">
        <f t="shared" si="21"/>
        <v>93.930373237037088</v>
      </c>
      <c r="Q117" s="2">
        <f t="shared" si="22"/>
        <v>76.466728101733935</v>
      </c>
      <c r="R117" s="2">
        <f t="shared" si="15"/>
        <v>78.76072994478595</v>
      </c>
      <c r="S117" s="2"/>
      <c r="T117" s="2">
        <f t="shared" si="23"/>
        <v>78.76072994478595</v>
      </c>
      <c r="V117" s="11"/>
    </row>
    <row r="118" spans="1:22" ht="15" customHeight="1" x14ac:dyDescent="0.2">
      <c r="A118" s="112">
        <v>46082</v>
      </c>
      <c r="B118" s="2">
        <f>VLOOKUP($A118,'ESAI - Q3 - Base Case'!$A$56:$N$343,9)</f>
        <v>64.190491536078738</v>
      </c>
      <c r="C118" s="2">
        <f t="shared" si="12"/>
        <v>66.116206282161102</v>
      </c>
      <c r="D118" s="2">
        <f t="shared" si="16"/>
        <v>8.0420089643637169</v>
      </c>
      <c r="E118" s="2">
        <f t="shared" si="17"/>
        <v>74.158215246524819</v>
      </c>
      <c r="G118" s="2">
        <f>VLOOKUP($A118,'ESAI - Q3 - Base Case'!$A$56:$N$343,10)</f>
        <v>53.802923735613597</v>
      </c>
      <c r="H118" s="2">
        <f t="shared" si="13"/>
        <v>55.417011447682007</v>
      </c>
      <c r="I118" s="2">
        <f t="shared" si="18"/>
        <v>3.8287070252589812</v>
      </c>
      <c r="J118" s="2">
        <f t="shared" si="19"/>
        <v>59.245718472940986</v>
      </c>
      <c r="L118" s="2">
        <f t="shared" si="20"/>
        <v>64.190491536078738</v>
      </c>
      <c r="M118" s="2">
        <f t="shared" si="14"/>
        <v>66.116206282161102</v>
      </c>
      <c r="N118" s="2"/>
      <c r="O118" s="2">
        <f t="shared" si="21"/>
        <v>66.116206282161102</v>
      </c>
      <c r="Q118" s="2">
        <f t="shared" si="22"/>
        <v>53.802923735613597</v>
      </c>
      <c r="R118" s="2">
        <f t="shared" si="15"/>
        <v>55.417011447682007</v>
      </c>
      <c r="S118" s="2"/>
      <c r="T118" s="2">
        <f t="shared" si="23"/>
        <v>55.417011447682007</v>
      </c>
      <c r="V118" s="11"/>
    </row>
    <row r="119" spans="1:22" ht="15" customHeight="1" x14ac:dyDescent="0.2">
      <c r="A119" s="112">
        <v>46113</v>
      </c>
      <c r="B119" s="2">
        <f>VLOOKUP($A119,'ESAI - Q3 - Base Case'!$A$56:$N$343,9)</f>
        <v>60.012068510700004</v>
      </c>
      <c r="C119" s="2">
        <f t="shared" si="12"/>
        <v>61.812430566021007</v>
      </c>
      <c r="D119" s="2">
        <f t="shared" si="16"/>
        <v>8.0420089643637169</v>
      </c>
      <c r="E119" s="2">
        <f t="shared" si="17"/>
        <v>69.854439530384724</v>
      </c>
      <c r="G119" s="2">
        <f>VLOOKUP($A119,'ESAI - Q3 - Base Case'!$A$56:$N$343,10)</f>
        <v>48.259335105178565</v>
      </c>
      <c r="H119" s="2">
        <f t="shared" si="13"/>
        <v>49.70711515833392</v>
      </c>
      <c r="I119" s="2">
        <f t="shared" si="18"/>
        <v>3.8287070252589812</v>
      </c>
      <c r="J119" s="2">
        <f t="shared" si="19"/>
        <v>53.535822183592899</v>
      </c>
      <c r="L119" s="2">
        <f t="shared" si="20"/>
        <v>60.012068510700004</v>
      </c>
      <c r="M119" s="2">
        <f t="shared" si="14"/>
        <v>61.812430566021007</v>
      </c>
      <c r="N119" s="2"/>
      <c r="O119" s="2">
        <f t="shared" si="21"/>
        <v>61.812430566021007</v>
      </c>
      <c r="Q119" s="2">
        <f t="shared" si="22"/>
        <v>48.259335105178565</v>
      </c>
      <c r="R119" s="2">
        <f t="shared" si="15"/>
        <v>49.70711515833392</v>
      </c>
      <c r="S119" s="2"/>
      <c r="T119" s="2">
        <f t="shared" si="23"/>
        <v>49.70711515833392</v>
      </c>
      <c r="V119" s="11"/>
    </row>
    <row r="120" spans="1:22" ht="15" customHeight="1" x14ac:dyDescent="0.2">
      <c r="A120" s="112">
        <v>46143</v>
      </c>
      <c r="B120" s="2">
        <f>VLOOKUP($A120,'ESAI - Q3 - Base Case'!$A$56:$N$343,9)</f>
        <v>67.816926116601124</v>
      </c>
      <c r="C120" s="2">
        <f t="shared" si="12"/>
        <v>69.851433900099153</v>
      </c>
      <c r="D120" s="2">
        <f t="shared" si="16"/>
        <v>8.0420089643637169</v>
      </c>
      <c r="E120" s="2">
        <f t="shared" si="17"/>
        <v>77.89344286446287</v>
      </c>
      <c r="G120" s="2">
        <f>VLOOKUP($A120,'ESAI - Q3 - Base Case'!$A$56:$N$343,10)</f>
        <v>50.007012751799998</v>
      </c>
      <c r="H120" s="2">
        <f t="shared" si="13"/>
        <v>51.507223134354</v>
      </c>
      <c r="I120" s="2">
        <f t="shared" si="18"/>
        <v>3.8287070252589812</v>
      </c>
      <c r="J120" s="2">
        <f t="shared" si="19"/>
        <v>55.335930159612978</v>
      </c>
      <c r="L120" s="2">
        <f t="shared" si="20"/>
        <v>67.816926116601124</v>
      </c>
      <c r="M120" s="2">
        <f t="shared" si="14"/>
        <v>69.851433900099153</v>
      </c>
      <c r="N120" s="2"/>
      <c r="O120" s="2">
        <f t="shared" si="21"/>
        <v>69.851433900099153</v>
      </c>
      <c r="Q120" s="2">
        <f t="shared" si="22"/>
        <v>50.007012751799998</v>
      </c>
      <c r="R120" s="2">
        <f t="shared" si="15"/>
        <v>51.507223134354</v>
      </c>
      <c r="S120" s="2"/>
      <c r="T120" s="2">
        <f t="shared" si="23"/>
        <v>51.507223134354</v>
      </c>
      <c r="V120" s="11"/>
    </row>
    <row r="121" spans="1:22" ht="15" customHeight="1" x14ac:dyDescent="0.2">
      <c r="A121" s="112">
        <v>46174</v>
      </c>
      <c r="B121" s="2">
        <f>VLOOKUP($A121,'ESAI - Q3 - Base Case'!$A$56:$N$343,9)</f>
        <v>71.787176871400817</v>
      </c>
      <c r="C121" s="2">
        <f t="shared" si="12"/>
        <v>73.940792177542846</v>
      </c>
      <c r="D121" s="2">
        <f t="shared" si="16"/>
        <v>8.0420089643637169</v>
      </c>
      <c r="E121" s="2">
        <f t="shared" si="17"/>
        <v>81.982801141906563</v>
      </c>
      <c r="G121" s="2">
        <f>VLOOKUP($A121,'ESAI - Q3 - Base Case'!$A$56:$N$343,10)</f>
        <v>51.227248267657444</v>
      </c>
      <c r="H121" s="2">
        <f t="shared" si="13"/>
        <v>52.764065715687167</v>
      </c>
      <c r="I121" s="2">
        <f t="shared" si="18"/>
        <v>3.8287070252589812</v>
      </c>
      <c r="J121" s="2">
        <f t="shared" si="19"/>
        <v>56.592772740946145</v>
      </c>
      <c r="L121" s="2">
        <f t="shared" si="20"/>
        <v>71.787176871400817</v>
      </c>
      <c r="M121" s="2">
        <f t="shared" si="14"/>
        <v>73.940792177542846</v>
      </c>
      <c r="N121" s="2"/>
      <c r="O121" s="2">
        <f t="shared" si="21"/>
        <v>73.940792177542846</v>
      </c>
      <c r="Q121" s="2">
        <f t="shared" si="22"/>
        <v>51.227248267657444</v>
      </c>
      <c r="R121" s="2">
        <f t="shared" si="15"/>
        <v>52.764065715687167</v>
      </c>
      <c r="S121" s="2"/>
      <c r="T121" s="2">
        <f t="shared" si="23"/>
        <v>52.764065715687167</v>
      </c>
      <c r="V121" s="11"/>
    </row>
    <row r="122" spans="1:22" ht="15" customHeight="1" x14ac:dyDescent="0.2">
      <c r="A122" s="112">
        <v>46204</v>
      </c>
      <c r="B122" s="2">
        <f>VLOOKUP($A122,'ESAI - Q3 - Base Case'!$A$56:$N$343,9)</f>
        <v>87.654292285986728</v>
      </c>
      <c r="C122" s="2">
        <f t="shared" si="12"/>
        <v>90.283921054566335</v>
      </c>
      <c r="D122" s="2">
        <f t="shared" si="16"/>
        <v>8.0420089643637169</v>
      </c>
      <c r="E122" s="2">
        <f t="shared" si="17"/>
        <v>98.325930018930052</v>
      </c>
      <c r="G122" s="2">
        <f>VLOOKUP($A122,'ESAI - Q3 - Base Case'!$A$56:$N$343,10)</f>
        <v>53.938708355492643</v>
      </c>
      <c r="H122" s="2">
        <f t="shared" si="13"/>
        <v>55.556869606157427</v>
      </c>
      <c r="I122" s="2">
        <f t="shared" si="18"/>
        <v>3.8287070252589812</v>
      </c>
      <c r="J122" s="2">
        <f t="shared" si="19"/>
        <v>59.385576631416406</v>
      </c>
      <c r="L122" s="2">
        <f t="shared" si="20"/>
        <v>87.654292285986728</v>
      </c>
      <c r="M122" s="2">
        <f t="shared" si="14"/>
        <v>90.283921054566335</v>
      </c>
      <c r="N122" s="2"/>
      <c r="O122" s="2">
        <f t="shared" si="21"/>
        <v>90.283921054566335</v>
      </c>
      <c r="Q122" s="2">
        <f t="shared" si="22"/>
        <v>53.938708355492643</v>
      </c>
      <c r="R122" s="2">
        <f t="shared" si="15"/>
        <v>55.556869606157427</v>
      </c>
      <c r="S122" s="2"/>
      <c r="T122" s="2">
        <f t="shared" si="23"/>
        <v>55.556869606157427</v>
      </c>
      <c r="V122" s="11"/>
    </row>
    <row r="123" spans="1:22" ht="15" customHeight="1" x14ac:dyDescent="0.2">
      <c r="A123" s="112">
        <v>46235</v>
      </c>
      <c r="B123" s="2">
        <f>VLOOKUP($A123,'ESAI - Q3 - Base Case'!$A$56:$N$343,9)</f>
        <v>68.531308611125766</v>
      </c>
      <c r="C123" s="2">
        <f t="shared" si="12"/>
        <v>70.587247869459546</v>
      </c>
      <c r="D123" s="2">
        <f t="shared" si="16"/>
        <v>8.0420089643637169</v>
      </c>
      <c r="E123" s="2">
        <f t="shared" si="17"/>
        <v>78.629256833823263</v>
      </c>
      <c r="G123" s="2">
        <f>VLOOKUP($A123,'ESAI - Q3 - Base Case'!$A$56:$N$343,10)</f>
        <v>53.106942587808973</v>
      </c>
      <c r="H123" s="2">
        <f t="shared" si="13"/>
        <v>54.700150865443241</v>
      </c>
      <c r="I123" s="2">
        <f t="shared" si="18"/>
        <v>3.8287070252589812</v>
      </c>
      <c r="J123" s="2">
        <f t="shared" si="19"/>
        <v>58.52885789070222</v>
      </c>
      <c r="L123" s="2">
        <f t="shared" si="20"/>
        <v>68.531308611125766</v>
      </c>
      <c r="M123" s="2">
        <f t="shared" si="14"/>
        <v>70.587247869459546</v>
      </c>
      <c r="N123" s="2"/>
      <c r="O123" s="2">
        <f t="shared" si="21"/>
        <v>70.587247869459546</v>
      </c>
      <c r="Q123" s="2">
        <f t="shared" si="22"/>
        <v>53.106942587808973</v>
      </c>
      <c r="R123" s="2">
        <f t="shared" si="15"/>
        <v>54.700150865443241</v>
      </c>
      <c r="S123" s="2"/>
      <c r="T123" s="2">
        <f t="shared" si="23"/>
        <v>54.700150865443241</v>
      </c>
      <c r="V123" s="11"/>
    </row>
    <row r="124" spans="1:22" ht="15" customHeight="1" x14ac:dyDescent="0.2">
      <c r="A124" s="112">
        <v>46266</v>
      </c>
      <c r="B124" s="2">
        <f>VLOOKUP($A124,'ESAI - Q3 - Base Case'!$A$56:$N$343,9)</f>
        <v>57.660207540467049</v>
      </c>
      <c r="C124" s="2">
        <f t="shared" si="12"/>
        <v>59.390013766681065</v>
      </c>
      <c r="D124" s="2">
        <f t="shared" si="16"/>
        <v>8.0420089643637169</v>
      </c>
      <c r="E124" s="2">
        <f t="shared" si="17"/>
        <v>67.432022731044782</v>
      </c>
      <c r="G124" s="2">
        <f>VLOOKUP($A124,'ESAI - Q3 - Base Case'!$A$56:$N$343,10)</f>
        <v>50.494547773689128</v>
      </c>
      <c r="H124" s="2">
        <f t="shared" si="13"/>
        <v>52.009384206899803</v>
      </c>
      <c r="I124" s="2">
        <f t="shared" si="18"/>
        <v>3.8287070252589812</v>
      </c>
      <c r="J124" s="2">
        <f t="shared" si="19"/>
        <v>55.838091232158781</v>
      </c>
      <c r="L124" s="2">
        <f t="shared" si="20"/>
        <v>57.660207540467049</v>
      </c>
      <c r="M124" s="2">
        <f t="shared" si="14"/>
        <v>59.390013766681065</v>
      </c>
      <c r="N124" s="2"/>
      <c r="O124" s="2">
        <f t="shared" si="21"/>
        <v>59.390013766681065</v>
      </c>
      <c r="Q124" s="2">
        <f t="shared" si="22"/>
        <v>50.494547773689128</v>
      </c>
      <c r="R124" s="2">
        <f t="shared" si="15"/>
        <v>52.009384206899803</v>
      </c>
      <c r="S124" s="2"/>
      <c r="T124" s="2">
        <f t="shared" si="23"/>
        <v>52.009384206899803</v>
      </c>
      <c r="V124" s="11"/>
    </row>
    <row r="125" spans="1:22" ht="15" customHeight="1" x14ac:dyDescent="0.2">
      <c r="A125" s="112">
        <v>46296</v>
      </c>
      <c r="B125" s="2">
        <f>VLOOKUP($A125,'ESAI - Q3 - Base Case'!$A$56:$N$343,9)</f>
        <v>55.1607428736</v>
      </c>
      <c r="C125" s="2">
        <f t="shared" si="12"/>
        <v>56.815565159808003</v>
      </c>
      <c r="D125" s="2">
        <f t="shared" si="16"/>
        <v>8.0420089643637169</v>
      </c>
      <c r="E125" s="2">
        <f t="shared" si="17"/>
        <v>64.85757412417172</v>
      </c>
      <c r="G125" s="2">
        <f>VLOOKUP($A125,'ESAI - Q3 - Base Case'!$A$56:$N$343,10)</f>
        <v>48.260821284534245</v>
      </c>
      <c r="H125" s="2">
        <f t="shared" si="13"/>
        <v>49.708645923070272</v>
      </c>
      <c r="I125" s="2">
        <f t="shared" si="18"/>
        <v>3.8287070252589812</v>
      </c>
      <c r="J125" s="2">
        <f t="shared" si="19"/>
        <v>53.53735294832925</v>
      </c>
      <c r="L125" s="2">
        <f t="shared" si="20"/>
        <v>55.1607428736</v>
      </c>
      <c r="M125" s="2">
        <f t="shared" si="14"/>
        <v>56.815565159808003</v>
      </c>
      <c r="N125" s="2"/>
      <c r="O125" s="2">
        <f t="shared" si="21"/>
        <v>56.815565159808003</v>
      </c>
      <c r="Q125" s="2">
        <f t="shared" si="22"/>
        <v>48.260821284534245</v>
      </c>
      <c r="R125" s="2">
        <f t="shared" si="15"/>
        <v>49.708645923070272</v>
      </c>
      <c r="S125" s="2"/>
      <c r="T125" s="2">
        <f t="shared" si="23"/>
        <v>49.708645923070272</v>
      </c>
      <c r="V125" s="11"/>
    </row>
    <row r="126" spans="1:22" ht="15" customHeight="1" x14ac:dyDescent="0.2">
      <c r="A126" s="112">
        <v>46327</v>
      </c>
      <c r="B126" s="2">
        <f>VLOOKUP($A126,'ESAI - Q3 - Base Case'!$A$56:$N$343,9)</f>
        <v>63.377171494833604</v>
      </c>
      <c r="C126" s="2">
        <f t="shared" si="12"/>
        <v>65.278486639678619</v>
      </c>
      <c r="D126" s="2">
        <f t="shared" si="16"/>
        <v>8.0420089643637169</v>
      </c>
      <c r="E126" s="2">
        <f t="shared" si="17"/>
        <v>73.320495604042335</v>
      </c>
      <c r="G126" s="2">
        <f>VLOOKUP($A126,'ESAI - Q3 - Base Case'!$A$56:$N$343,10)</f>
        <v>53.164772608389114</v>
      </c>
      <c r="H126" s="2">
        <f t="shared" si="13"/>
        <v>54.75971578664079</v>
      </c>
      <c r="I126" s="2">
        <f t="shared" si="18"/>
        <v>3.8287070252589812</v>
      </c>
      <c r="J126" s="2">
        <f t="shared" si="19"/>
        <v>58.588422811899768</v>
      </c>
      <c r="L126" s="2">
        <f t="shared" si="20"/>
        <v>63.377171494833604</v>
      </c>
      <c r="M126" s="2">
        <f t="shared" si="14"/>
        <v>65.278486639678619</v>
      </c>
      <c r="N126" s="2"/>
      <c r="O126" s="2">
        <f t="shared" si="21"/>
        <v>65.278486639678619</v>
      </c>
      <c r="Q126" s="2">
        <f t="shared" si="22"/>
        <v>53.164772608389114</v>
      </c>
      <c r="R126" s="2">
        <f t="shared" si="15"/>
        <v>54.75971578664079</v>
      </c>
      <c r="S126" s="2"/>
      <c r="T126" s="2">
        <f t="shared" si="23"/>
        <v>54.75971578664079</v>
      </c>
      <c r="V126" s="11"/>
    </row>
    <row r="127" spans="1:22" ht="15" customHeight="1" x14ac:dyDescent="0.2">
      <c r="A127" s="113">
        <v>46357</v>
      </c>
      <c r="B127" s="9">
        <f>VLOOKUP($A127,'ESAI - Q3 - Base Case'!$A$56:$N$343,9)</f>
        <v>91.515364603400172</v>
      </c>
      <c r="C127" s="9">
        <f t="shared" si="12"/>
        <v>94.260825541502186</v>
      </c>
      <c r="D127" s="9">
        <f t="shared" si="16"/>
        <v>8.0420089643637169</v>
      </c>
      <c r="E127" s="9">
        <f t="shared" si="17"/>
        <v>102.3028345058659</v>
      </c>
      <c r="F127" s="111"/>
      <c r="G127" s="9">
        <f>VLOOKUP($A127,'ESAI - Q3 - Base Case'!$A$56:$N$343,10)</f>
        <v>69.245090355801594</v>
      </c>
      <c r="H127" s="9">
        <f t="shared" si="13"/>
        <v>71.322443066475643</v>
      </c>
      <c r="I127" s="9">
        <f t="shared" si="18"/>
        <v>3.8287070252589812</v>
      </c>
      <c r="J127" s="9">
        <f t="shared" si="19"/>
        <v>75.151150091734621</v>
      </c>
      <c r="K127" s="111"/>
      <c r="L127" s="9">
        <f t="shared" si="20"/>
        <v>91.515364603400172</v>
      </c>
      <c r="M127" s="9">
        <f t="shared" si="14"/>
        <v>94.260825541502186</v>
      </c>
      <c r="N127" s="9"/>
      <c r="O127" s="9">
        <f t="shared" si="21"/>
        <v>94.260825541502186</v>
      </c>
      <c r="P127" s="111"/>
      <c r="Q127" s="9">
        <f t="shared" si="22"/>
        <v>69.245090355801594</v>
      </c>
      <c r="R127" s="9">
        <f t="shared" si="15"/>
        <v>71.322443066475643</v>
      </c>
      <c r="S127" s="9"/>
      <c r="T127" s="9">
        <f t="shared" si="23"/>
        <v>71.322443066475643</v>
      </c>
      <c r="U127" s="118"/>
      <c r="V127" s="11"/>
    </row>
    <row r="128" spans="1:22" ht="15" customHeight="1" x14ac:dyDescent="0.2">
      <c r="A128" s="112">
        <v>46388</v>
      </c>
      <c r="B128" s="2">
        <f>VLOOKUP($A128,'ESAI - Q3 - Base Case'!$A$56:$N$343,9)</f>
        <v>128.23392418527814</v>
      </c>
      <c r="C128" s="2">
        <f t="shared" si="12"/>
        <v>132.08094191083649</v>
      </c>
      <c r="D128" s="2">
        <f t="shared" si="16"/>
        <v>8.1224290540073518</v>
      </c>
      <c r="E128" s="2">
        <f t="shared" si="17"/>
        <v>140.20337096484383</v>
      </c>
      <c r="G128" s="2">
        <f>VLOOKUP($A128,'ESAI - Q3 - Base Case'!$A$56:$N$343,10)</f>
        <v>86.645257231270492</v>
      </c>
      <c r="H128" s="2">
        <f t="shared" si="13"/>
        <v>89.244614948208607</v>
      </c>
      <c r="I128" s="2">
        <f t="shared" si="18"/>
        <v>3.8669940955115703</v>
      </c>
      <c r="J128" s="2">
        <f t="shared" si="19"/>
        <v>93.111609043720179</v>
      </c>
      <c r="L128" s="2">
        <f t="shared" si="20"/>
        <v>128.23392418527814</v>
      </c>
      <c r="M128" s="2">
        <f t="shared" si="14"/>
        <v>132.08094191083649</v>
      </c>
      <c r="N128" s="2"/>
      <c r="O128" s="2">
        <f t="shared" si="21"/>
        <v>132.08094191083649</v>
      </c>
      <c r="Q128" s="2">
        <f t="shared" si="22"/>
        <v>86.645257231270492</v>
      </c>
      <c r="R128" s="2">
        <f t="shared" si="15"/>
        <v>89.244614948208607</v>
      </c>
      <c r="S128" s="2"/>
      <c r="T128" s="2">
        <f t="shared" si="23"/>
        <v>89.244614948208607</v>
      </c>
      <c r="V128" s="11"/>
    </row>
    <row r="129" spans="1:22" ht="15" customHeight="1" x14ac:dyDescent="0.2">
      <c r="A129" s="112">
        <v>46419</v>
      </c>
      <c r="B129" s="2">
        <f>VLOOKUP($A129,'ESAI - Q3 - Base Case'!$A$56:$N$343,9)</f>
        <v>93.018427865803716</v>
      </c>
      <c r="C129" s="2">
        <f t="shared" si="12"/>
        <v>95.808980701777827</v>
      </c>
      <c r="D129" s="2">
        <f t="shared" si="16"/>
        <v>8.1224290540073518</v>
      </c>
      <c r="E129" s="2">
        <f t="shared" si="17"/>
        <v>103.93140975578518</v>
      </c>
      <c r="G129" s="2">
        <f>VLOOKUP($A129,'ESAI - Q3 - Base Case'!$A$56:$N$343,10)</f>
        <v>77.996062663768612</v>
      </c>
      <c r="H129" s="2">
        <f t="shared" si="13"/>
        <v>80.335944543681677</v>
      </c>
      <c r="I129" s="2">
        <f t="shared" si="18"/>
        <v>3.8669940955115703</v>
      </c>
      <c r="J129" s="2">
        <f t="shared" si="19"/>
        <v>84.202938639193249</v>
      </c>
      <c r="L129" s="2">
        <f t="shared" si="20"/>
        <v>93.018427865803716</v>
      </c>
      <c r="M129" s="2">
        <f t="shared" si="14"/>
        <v>95.808980701777827</v>
      </c>
      <c r="N129" s="2"/>
      <c r="O129" s="2">
        <f t="shared" si="21"/>
        <v>95.808980701777827</v>
      </c>
      <c r="Q129" s="2">
        <f t="shared" si="22"/>
        <v>77.996062663768612</v>
      </c>
      <c r="R129" s="2">
        <f t="shared" si="15"/>
        <v>80.335944543681677</v>
      </c>
      <c r="S129" s="2"/>
      <c r="T129" s="2">
        <f t="shared" si="23"/>
        <v>80.335944543681677</v>
      </c>
      <c r="V129" s="11"/>
    </row>
    <row r="130" spans="1:22" ht="15" customHeight="1" x14ac:dyDescent="0.2">
      <c r="A130" s="112">
        <v>46447</v>
      </c>
      <c r="B130" s="2">
        <f>VLOOKUP($A130,'ESAI - Q3 - Base Case'!$A$56:$N$343,9)</f>
        <v>65.474301366800319</v>
      </c>
      <c r="C130" s="2">
        <f t="shared" si="12"/>
        <v>67.438530407804336</v>
      </c>
      <c r="D130" s="2">
        <f t="shared" si="16"/>
        <v>8.1224290540073518</v>
      </c>
      <c r="E130" s="2">
        <f t="shared" si="17"/>
        <v>75.560959461811692</v>
      </c>
      <c r="G130" s="2">
        <f>VLOOKUP($A130,'ESAI - Q3 - Base Case'!$A$56:$N$343,10)</f>
        <v>54.878982210325873</v>
      </c>
      <c r="H130" s="2">
        <f t="shared" si="13"/>
        <v>56.525351676635651</v>
      </c>
      <c r="I130" s="2">
        <f t="shared" si="18"/>
        <v>3.8669940955115703</v>
      </c>
      <c r="J130" s="2">
        <f t="shared" si="19"/>
        <v>60.392345772147223</v>
      </c>
      <c r="L130" s="2">
        <f t="shared" si="20"/>
        <v>65.474301366800319</v>
      </c>
      <c r="M130" s="2">
        <f t="shared" si="14"/>
        <v>67.438530407804336</v>
      </c>
      <c r="N130" s="2"/>
      <c r="O130" s="2">
        <f t="shared" si="21"/>
        <v>67.438530407804336</v>
      </c>
      <c r="Q130" s="2">
        <f t="shared" si="22"/>
        <v>54.878982210325873</v>
      </c>
      <c r="R130" s="2">
        <f t="shared" si="15"/>
        <v>56.525351676635651</v>
      </c>
      <c r="S130" s="2"/>
      <c r="T130" s="2">
        <f t="shared" si="23"/>
        <v>56.525351676635651</v>
      </c>
      <c r="V130" s="11"/>
    </row>
    <row r="131" spans="1:22" ht="15" customHeight="1" x14ac:dyDescent="0.2">
      <c r="A131" s="112">
        <v>46478</v>
      </c>
      <c r="B131" s="2">
        <f>VLOOKUP($A131,'ESAI - Q3 - Base Case'!$A$56:$N$343,9)</f>
        <v>61.212309880914006</v>
      </c>
      <c r="C131" s="2">
        <f t="shared" si="12"/>
        <v>63.048679177341427</v>
      </c>
      <c r="D131" s="2">
        <f t="shared" si="16"/>
        <v>8.1224290540073518</v>
      </c>
      <c r="E131" s="2">
        <f t="shared" si="17"/>
        <v>71.171108231348782</v>
      </c>
      <c r="G131" s="2">
        <f>VLOOKUP($A131,'ESAI - Q3 - Base Case'!$A$56:$N$343,10)</f>
        <v>49.224521807282137</v>
      </c>
      <c r="H131" s="2">
        <f t="shared" si="13"/>
        <v>50.701257461500603</v>
      </c>
      <c r="I131" s="2">
        <f t="shared" si="18"/>
        <v>3.8669940955115703</v>
      </c>
      <c r="J131" s="2">
        <f t="shared" si="19"/>
        <v>54.568251557012175</v>
      </c>
      <c r="L131" s="2">
        <f t="shared" si="20"/>
        <v>61.212309880914006</v>
      </c>
      <c r="M131" s="2">
        <f t="shared" si="14"/>
        <v>63.048679177341427</v>
      </c>
      <c r="N131" s="2"/>
      <c r="O131" s="2">
        <f t="shared" si="21"/>
        <v>63.048679177341427</v>
      </c>
      <c r="Q131" s="2">
        <f t="shared" si="22"/>
        <v>49.224521807282137</v>
      </c>
      <c r="R131" s="2">
        <f t="shared" si="15"/>
        <v>50.701257461500603</v>
      </c>
      <c r="S131" s="2"/>
      <c r="T131" s="2">
        <f t="shared" si="23"/>
        <v>50.701257461500603</v>
      </c>
      <c r="V131" s="11"/>
    </row>
    <row r="132" spans="1:22" ht="15" customHeight="1" x14ac:dyDescent="0.2">
      <c r="A132" s="112">
        <v>46508</v>
      </c>
      <c r="B132" s="2">
        <f>VLOOKUP($A132,'ESAI - Q3 - Base Case'!$A$56:$N$343,9)</f>
        <v>69.173264638933148</v>
      </c>
      <c r="C132" s="2">
        <f t="shared" si="12"/>
        <v>71.24846257810114</v>
      </c>
      <c r="D132" s="2">
        <f t="shared" si="16"/>
        <v>8.1224290540073518</v>
      </c>
      <c r="E132" s="2">
        <f t="shared" si="17"/>
        <v>79.370891632108496</v>
      </c>
      <c r="G132" s="2">
        <f>VLOOKUP($A132,'ESAI - Q3 - Base Case'!$A$56:$N$343,10)</f>
        <v>51.007153006835999</v>
      </c>
      <c r="H132" s="2">
        <f t="shared" si="13"/>
        <v>52.537367597041083</v>
      </c>
      <c r="I132" s="2">
        <f t="shared" si="18"/>
        <v>3.8669940955115703</v>
      </c>
      <c r="J132" s="2">
        <f t="shared" si="19"/>
        <v>56.404361692552655</v>
      </c>
      <c r="L132" s="2">
        <f t="shared" si="20"/>
        <v>69.173264638933148</v>
      </c>
      <c r="M132" s="2">
        <f t="shared" si="14"/>
        <v>71.24846257810114</v>
      </c>
      <c r="N132" s="2"/>
      <c r="O132" s="2">
        <f t="shared" si="21"/>
        <v>71.24846257810114</v>
      </c>
      <c r="Q132" s="2">
        <f t="shared" si="22"/>
        <v>51.007153006835999</v>
      </c>
      <c r="R132" s="2">
        <f t="shared" si="15"/>
        <v>52.537367597041083</v>
      </c>
      <c r="S132" s="2"/>
      <c r="T132" s="2">
        <f t="shared" si="23"/>
        <v>52.537367597041083</v>
      </c>
      <c r="V132" s="11"/>
    </row>
    <row r="133" spans="1:22" ht="15" customHeight="1" x14ac:dyDescent="0.2">
      <c r="A133" s="112">
        <v>46539</v>
      </c>
      <c r="B133" s="2">
        <f>VLOOKUP($A133,'ESAI - Q3 - Base Case'!$A$56:$N$343,9)</f>
        <v>73.222920408828841</v>
      </c>
      <c r="C133" s="2">
        <f t="shared" si="12"/>
        <v>75.419608021093708</v>
      </c>
      <c r="D133" s="2">
        <f t="shared" si="16"/>
        <v>8.1224290540073518</v>
      </c>
      <c r="E133" s="2">
        <f t="shared" si="17"/>
        <v>83.542037075101064</v>
      </c>
      <c r="G133" s="2">
        <f>VLOOKUP($A133,'ESAI - Q3 - Base Case'!$A$56:$N$343,10)</f>
        <v>52.251793233010595</v>
      </c>
      <c r="H133" s="2">
        <f t="shared" si="13"/>
        <v>53.819347030000912</v>
      </c>
      <c r="I133" s="2">
        <f t="shared" si="18"/>
        <v>3.8669940955115703</v>
      </c>
      <c r="J133" s="2">
        <f t="shared" si="19"/>
        <v>57.686341125512484</v>
      </c>
      <c r="L133" s="2">
        <f t="shared" si="20"/>
        <v>73.222920408828841</v>
      </c>
      <c r="M133" s="2">
        <f t="shared" si="14"/>
        <v>75.419608021093708</v>
      </c>
      <c r="N133" s="2"/>
      <c r="O133" s="2">
        <f t="shared" si="21"/>
        <v>75.419608021093708</v>
      </c>
      <c r="Q133" s="2">
        <f t="shared" si="22"/>
        <v>52.251793233010595</v>
      </c>
      <c r="R133" s="2">
        <f t="shared" si="15"/>
        <v>53.819347030000912</v>
      </c>
      <c r="S133" s="2"/>
      <c r="T133" s="2">
        <f t="shared" si="23"/>
        <v>53.819347030000912</v>
      </c>
      <c r="V133" s="11"/>
    </row>
    <row r="134" spans="1:22" ht="15" customHeight="1" x14ac:dyDescent="0.2">
      <c r="A134" s="112">
        <v>46569</v>
      </c>
      <c r="B134" s="2">
        <f>VLOOKUP($A134,'ESAI - Q3 - Base Case'!$A$56:$N$343,9)</f>
        <v>89.407378131706466</v>
      </c>
      <c r="C134" s="2">
        <f t="shared" si="12"/>
        <v>92.089599475657664</v>
      </c>
      <c r="D134" s="2">
        <f t="shared" si="16"/>
        <v>8.1224290540073518</v>
      </c>
      <c r="E134" s="2">
        <f t="shared" si="17"/>
        <v>100.21202852966502</v>
      </c>
      <c r="G134" s="2">
        <f>VLOOKUP($A134,'ESAI - Q3 - Base Case'!$A$56:$N$343,10)</f>
        <v>55.017482522602499</v>
      </c>
      <c r="H134" s="2">
        <f t="shared" si="13"/>
        <v>56.668006998280575</v>
      </c>
      <c r="I134" s="2">
        <f t="shared" si="18"/>
        <v>3.8669940955115703</v>
      </c>
      <c r="J134" s="2">
        <f t="shared" si="19"/>
        <v>60.535001093792147</v>
      </c>
      <c r="L134" s="2">
        <f t="shared" si="20"/>
        <v>89.407378131706466</v>
      </c>
      <c r="M134" s="2">
        <f t="shared" si="14"/>
        <v>92.089599475657664</v>
      </c>
      <c r="N134" s="2"/>
      <c r="O134" s="2">
        <f t="shared" si="21"/>
        <v>92.089599475657664</v>
      </c>
      <c r="Q134" s="2">
        <f t="shared" si="22"/>
        <v>55.017482522602499</v>
      </c>
      <c r="R134" s="2">
        <f t="shared" si="15"/>
        <v>56.668006998280575</v>
      </c>
      <c r="S134" s="2"/>
      <c r="T134" s="2">
        <f t="shared" si="23"/>
        <v>56.668006998280575</v>
      </c>
      <c r="V134" s="11"/>
    </row>
    <row r="135" spans="1:22" ht="15" customHeight="1" x14ac:dyDescent="0.2">
      <c r="A135" s="112">
        <v>46600</v>
      </c>
      <c r="B135" s="2">
        <f>VLOOKUP($A135,'ESAI - Q3 - Base Case'!$A$56:$N$343,9)</f>
        <v>69.901934783348281</v>
      </c>
      <c r="C135" s="2">
        <f t="shared" si="12"/>
        <v>71.998992826848735</v>
      </c>
      <c r="D135" s="2">
        <f t="shared" si="16"/>
        <v>8.1224290540073518</v>
      </c>
      <c r="E135" s="2">
        <f t="shared" si="17"/>
        <v>80.12142188085609</v>
      </c>
      <c r="G135" s="2">
        <f>VLOOKUP($A135,'ESAI - Q3 - Base Case'!$A$56:$N$343,10)</f>
        <v>54.169081439565154</v>
      </c>
      <c r="H135" s="2">
        <f t="shared" si="13"/>
        <v>55.794153882752113</v>
      </c>
      <c r="I135" s="2">
        <f t="shared" si="18"/>
        <v>3.8669940955115703</v>
      </c>
      <c r="J135" s="2">
        <f t="shared" si="19"/>
        <v>59.661147978263685</v>
      </c>
      <c r="L135" s="2">
        <f t="shared" si="20"/>
        <v>69.901934783348281</v>
      </c>
      <c r="M135" s="2">
        <f t="shared" si="14"/>
        <v>71.998992826848735</v>
      </c>
      <c r="N135" s="2"/>
      <c r="O135" s="2">
        <f t="shared" si="21"/>
        <v>71.998992826848735</v>
      </c>
      <c r="Q135" s="2">
        <f t="shared" si="22"/>
        <v>54.169081439565154</v>
      </c>
      <c r="R135" s="2">
        <f t="shared" si="15"/>
        <v>55.794153882752113</v>
      </c>
      <c r="S135" s="2"/>
      <c r="T135" s="2">
        <f t="shared" si="23"/>
        <v>55.794153882752113</v>
      </c>
      <c r="V135" s="11"/>
    </row>
    <row r="136" spans="1:22" ht="15" customHeight="1" x14ac:dyDescent="0.2">
      <c r="A136" s="112">
        <v>46631</v>
      </c>
      <c r="B136" s="2">
        <f>VLOOKUP($A136,'ESAI - Q3 - Base Case'!$A$56:$N$343,9)</f>
        <v>58.813411691276393</v>
      </c>
      <c r="C136" s="2">
        <f t="shared" ref="C136:C199" si="24">B136*ForEx</f>
        <v>60.577814042014687</v>
      </c>
      <c r="D136" s="2">
        <f t="shared" si="16"/>
        <v>8.1224290540073518</v>
      </c>
      <c r="E136" s="2">
        <f t="shared" si="17"/>
        <v>68.700243096022035</v>
      </c>
      <c r="G136" s="2">
        <f>VLOOKUP($A136,'ESAI - Q3 - Base Case'!$A$56:$N$343,10)</f>
        <v>51.504438729162914</v>
      </c>
      <c r="H136" s="2">
        <f t="shared" ref="H136:H199" si="25">G136*ForEx</f>
        <v>53.0495718910378</v>
      </c>
      <c r="I136" s="2">
        <f t="shared" si="18"/>
        <v>3.8669940955115703</v>
      </c>
      <c r="J136" s="2">
        <f t="shared" si="19"/>
        <v>56.916565986549372</v>
      </c>
      <c r="L136" s="2">
        <f t="shared" si="20"/>
        <v>58.813411691276393</v>
      </c>
      <c r="M136" s="2">
        <f t="shared" ref="M136:M199" si="26">L136*ForEx</f>
        <v>60.577814042014687</v>
      </c>
      <c r="N136" s="2"/>
      <c r="O136" s="2">
        <f t="shared" si="21"/>
        <v>60.577814042014687</v>
      </c>
      <c r="Q136" s="2">
        <f t="shared" si="22"/>
        <v>51.504438729162914</v>
      </c>
      <c r="R136" s="2">
        <f t="shared" ref="R136:R199" si="27">Q136*ForEx</f>
        <v>53.0495718910378</v>
      </c>
      <c r="S136" s="2"/>
      <c r="T136" s="2">
        <f t="shared" si="23"/>
        <v>53.0495718910378</v>
      </c>
      <c r="V136" s="11"/>
    </row>
    <row r="137" spans="1:22" ht="15" customHeight="1" x14ac:dyDescent="0.2">
      <c r="A137" s="112">
        <v>46661</v>
      </c>
      <c r="B137" s="2">
        <f>VLOOKUP($A137,'ESAI - Q3 - Base Case'!$A$56:$N$343,9)</f>
        <v>56.263957731072004</v>
      </c>
      <c r="C137" s="2">
        <f t="shared" si="24"/>
        <v>57.951876463004169</v>
      </c>
      <c r="D137" s="2">
        <f t="shared" ref="D137:D200" si="28">$D$316*(1+$D$320)^((YEAR($A137)-$D$319))</f>
        <v>8.1224290540073518</v>
      </c>
      <c r="E137" s="2">
        <f t="shared" ref="E137:E200" si="29">C137+D137</f>
        <v>66.074305517011524</v>
      </c>
      <c r="G137" s="2">
        <f>VLOOKUP($A137,'ESAI - Q3 - Base Case'!$A$56:$N$343,10)</f>
        <v>49.226037710224929</v>
      </c>
      <c r="H137" s="2">
        <f t="shared" si="25"/>
        <v>50.702818841531681</v>
      </c>
      <c r="I137" s="2">
        <f t="shared" ref="I137:I200" si="30">$D$317*(1+$D$320)^((YEAR($A137)-$D$319))</f>
        <v>3.8669940955115703</v>
      </c>
      <c r="J137" s="2">
        <f t="shared" ref="J137:J200" si="31">H137+I137</f>
        <v>54.569812937043253</v>
      </c>
      <c r="L137" s="2">
        <f t="shared" ref="L137:L200" si="32">B137</f>
        <v>56.263957731072004</v>
      </c>
      <c r="M137" s="2">
        <f t="shared" si="26"/>
        <v>57.951876463004169</v>
      </c>
      <c r="N137" s="2"/>
      <c r="O137" s="2">
        <f t="shared" ref="O137:O200" si="33">M137+N137</f>
        <v>57.951876463004169</v>
      </c>
      <c r="Q137" s="2">
        <f t="shared" ref="Q137:Q200" si="34">G137</f>
        <v>49.226037710224929</v>
      </c>
      <c r="R137" s="2">
        <f t="shared" si="27"/>
        <v>50.702818841531681</v>
      </c>
      <c r="S137" s="2"/>
      <c r="T137" s="2">
        <f t="shared" ref="T137:T200" si="35">R137+S137</f>
        <v>50.702818841531681</v>
      </c>
      <c r="V137" s="11"/>
    </row>
    <row r="138" spans="1:22" ht="15" customHeight="1" x14ac:dyDescent="0.2">
      <c r="A138" s="112">
        <v>46692</v>
      </c>
      <c r="B138" s="2">
        <f>VLOOKUP($A138,'ESAI - Q3 - Base Case'!$A$56:$N$343,9)</f>
        <v>64.64471492473028</v>
      </c>
      <c r="C138" s="2">
        <f t="shared" si="24"/>
        <v>66.58405637247219</v>
      </c>
      <c r="D138" s="2">
        <f t="shared" si="28"/>
        <v>8.1224290540073518</v>
      </c>
      <c r="E138" s="2">
        <f t="shared" si="29"/>
        <v>74.706485426479546</v>
      </c>
      <c r="G138" s="2">
        <f>VLOOKUP($A138,'ESAI - Q3 - Base Case'!$A$56:$N$343,10)</f>
        <v>54.2280680605569</v>
      </c>
      <c r="H138" s="2">
        <f t="shared" si="25"/>
        <v>55.854910102373609</v>
      </c>
      <c r="I138" s="2">
        <f t="shared" si="30"/>
        <v>3.8669940955115703</v>
      </c>
      <c r="J138" s="2">
        <f t="shared" si="31"/>
        <v>59.721904197885181</v>
      </c>
      <c r="L138" s="2">
        <f t="shared" si="32"/>
        <v>64.64471492473028</v>
      </c>
      <c r="M138" s="2">
        <f t="shared" si="26"/>
        <v>66.58405637247219</v>
      </c>
      <c r="N138" s="2"/>
      <c r="O138" s="2">
        <f t="shared" si="33"/>
        <v>66.58405637247219</v>
      </c>
      <c r="Q138" s="2">
        <f t="shared" si="34"/>
        <v>54.2280680605569</v>
      </c>
      <c r="R138" s="2">
        <f t="shared" si="27"/>
        <v>55.854910102373609</v>
      </c>
      <c r="S138" s="2"/>
      <c r="T138" s="2">
        <f t="shared" si="35"/>
        <v>55.854910102373609</v>
      </c>
      <c r="V138" s="11"/>
    </row>
    <row r="139" spans="1:22" ht="15" customHeight="1" x14ac:dyDescent="0.2">
      <c r="A139" s="112">
        <v>46722</v>
      </c>
      <c r="B139" s="2">
        <f>VLOOKUP($A139,'ESAI - Q3 - Base Case'!$A$56:$N$343,9)</f>
        <v>93.345671895468172</v>
      </c>
      <c r="C139" s="2">
        <f t="shared" si="24"/>
        <v>96.14604205233222</v>
      </c>
      <c r="D139" s="2">
        <f t="shared" si="28"/>
        <v>8.1224290540073518</v>
      </c>
      <c r="E139" s="2">
        <f t="shared" si="29"/>
        <v>104.26847110633958</v>
      </c>
      <c r="G139" s="2">
        <f>VLOOKUP($A139,'ESAI - Q3 - Base Case'!$A$56:$N$343,10)</f>
        <v>70.629992162917631</v>
      </c>
      <c r="H139" s="2">
        <f t="shared" si="25"/>
        <v>72.748891927805161</v>
      </c>
      <c r="I139" s="2">
        <f t="shared" si="30"/>
        <v>3.8669940955115703</v>
      </c>
      <c r="J139" s="2">
        <f t="shared" si="31"/>
        <v>76.615886023316733</v>
      </c>
      <c r="L139" s="2">
        <f t="shared" si="32"/>
        <v>93.345671895468172</v>
      </c>
      <c r="M139" s="2">
        <f t="shared" si="26"/>
        <v>96.14604205233222</v>
      </c>
      <c r="N139" s="2"/>
      <c r="O139" s="2">
        <f t="shared" si="33"/>
        <v>96.14604205233222</v>
      </c>
      <c r="Q139" s="2">
        <f t="shared" si="34"/>
        <v>70.629992162917631</v>
      </c>
      <c r="R139" s="2">
        <f t="shared" si="27"/>
        <v>72.748891927805161</v>
      </c>
      <c r="S139" s="2"/>
      <c r="T139" s="2">
        <f t="shared" si="35"/>
        <v>72.748891927805161</v>
      </c>
      <c r="V139" s="11"/>
    </row>
    <row r="140" spans="1:22" ht="15" customHeight="1" x14ac:dyDescent="0.2">
      <c r="A140" s="112">
        <v>46753</v>
      </c>
      <c r="B140" s="2">
        <f>VLOOKUP($A140,'ESAI - Q3 - Base Case'!$A$56:$N$343,9)</f>
        <v>130.7986026689837</v>
      </c>
      <c r="C140" s="2">
        <f t="shared" si="24"/>
        <v>134.72256074905323</v>
      </c>
      <c r="D140" s="2">
        <f t="shared" si="28"/>
        <v>8.203653344547428</v>
      </c>
      <c r="E140" s="2">
        <f t="shared" si="29"/>
        <v>142.92621409360066</v>
      </c>
      <c r="G140" s="2">
        <f>VLOOKUP($A140,'ESAI - Q3 - Base Case'!$A$56:$N$343,10)</f>
        <v>88.378162375895897</v>
      </c>
      <c r="H140" s="2">
        <f t="shared" si="25"/>
        <v>91.029507247172774</v>
      </c>
      <c r="I140" s="2">
        <f t="shared" si="30"/>
        <v>3.9056640364666868</v>
      </c>
      <c r="J140" s="2">
        <f t="shared" si="31"/>
        <v>94.935171283639463</v>
      </c>
      <c r="L140" s="2">
        <f t="shared" si="32"/>
        <v>130.7986026689837</v>
      </c>
      <c r="M140" s="2">
        <f t="shared" si="26"/>
        <v>134.72256074905323</v>
      </c>
      <c r="N140" s="2"/>
      <c r="O140" s="2">
        <f t="shared" si="33"/>
        <v>134.72256074905323</v>
      </c>
      <c r="Q140" s="2">
        <f t="shared" si="34"/>
        <v>88.378162375895897</v>
      </c>
      <c r="R140" s="2">
        <f t="shared" si="27"/>
        <v>91.029507247172774</v>
      </c>
      <c r="S140" s="2"/>
      <c r="T140" s="2">
        <f t="shared" si="35"/>
        <v>91.029507247172774</v>
      </c>
      <c r="V140" s="11"/>
    </row>
    <row r="141" spans="1:22" ht="15" customHeight="1" x14ac:dyDescent="0.2">
      <c r="A141" s="112">
        <v>46784</v>
      </c>
      <c r="B141" s="2">
        <f>VLOOKUP($A141,'ESAI - Q3 - Base Case'!$A$56:$N$343,9)</f>
        <v>94.878796423119795</v>
      </c>
      <c r="C141" s="2">
        <f t="shared" si="24"/>
        <v>97.725160315813397</v>
      </c>
      <c r="D141" s="2">
        <f t="shared" si="28"/>
        <v>8.203653344547428</v>
      </c>
      <c r="E141" s="2">
        <f t="shared" si="29"/>
        <v>105.92881366036083</v>
      </c>
      <c r="G141" s="2">
        <f>VLOOKUP($A141,'ESAI - Q3 - Base Case'!$A$56:$N$343,10)</f>
        <v>79.555983917043989</v>
      </c>
      <c r="H141" s="2">
        <f t="shared" si="25"/>
        <v>81.942663434555314</v>
      </c>
      <c r="I141" s="2">
        <f t="shared" si="30"/>
        <v>3.9056640364666868</v>
      </c>
      <c r="J141" s="2">
        <f t="shared" si="31"/>
        <v>85.848327471022003</v>
      </c>
      <c r="L141" s="2">
        <f t="shared" si="32"/>
        <v>94.878796423119795</v>
      </c>
      <c r="M141" s="2">
        <f t="shared" si="26"/>
        <v>97.725160315813397</v>
      </c>
      <c r="N141" s="2"/>
      <c r="O141" s="2">
        <f t="shared" si="33"/>
        <v>97.725160315813397</v>
      </c>
      <c r="Q141" s="2">
        <f t="shared" si="34"/>
        <v>79.555983917043989</v>
      </c>
      <c r="R141" s="2">
        <f t="shared" si="27"/>
        <v>81.942663434555314</v>
      </c>
      <c r="S141" s="2"/>
      <c r="T141" s="2">
        <f t="shared" si="35"/>
        <v>81.942663434555314</v>
      </c>
      <c r="V141" s="11"/>
    </row>
    <row r="142" spans="1:22" ht="15" customHeight="1" x14ac:dyDescent="0.2">
      <c r="A142" s="112">
        <v>46813</v>
      </c>
      <c r="B142" s="2">
        <f>VLOOKUP($A142,'ESAI - Q3 - Base Case'!$A$56:$N$343,9)</f>
        <v>66.783787394136326</v>
      </c>
      <c r="C142" s="2">
        <f t="shared" si="24"/>
        <v>68.787301015960423</v>
      </c>
      <c r="D142" s="2">
        <f t="shared" si="28"/>
        <v>8.203653344547428</v>
      </c>
      <c r="E142" s="2">
        <f t="shared" si="29"/>
        <v>76.990954360507857</v>
      </c>
      <c r="G142" s="2">
        <f>VLOOKUP($A142,'ESAI - Q3 - Base Case'!$A$56:$N$343,10)</f>
        <v>55.976561854532392</v>
      </c>
      <c r="H142" s="2">
        <f t="shared" si="25"/>
        <v>57.655858710168367</v>
      </c>
      <c r="I142" s="2">
        <f t="shared" si="30"/>
        <v>3.9056640364666868</v>
      </c>
      <c r="J142" s="2">
        <f t="shared" si="31"/>
        <v>61.561522746635056</v>
      </c>
      <c r="L142" s="2">
        <f t="shared" si="32"/>
        <v>66.783787394136326</v>
      </c>
      <c r="M142" s="2">
        <f t="shared" si="26"/>
        <v>68.787301015960423</v>
      </c>
      <c r="N142" s="2"/>
      <c r="O142" s="2">
        <f t="shared" si="33"/>
        <v>68.787301015960423</v>
      </c>
      <c r="Q142" s="2">
        <f t="shared" si="34"/>
        <v>55.976561854532392</v>
      </c>
      <c r="R142" s="2">
        <f t="shared" si="27"/>
        <v>57.655858710168367</v>
      </c>
      <c r="S142" s="2"/>
      <c r="T142" s="2">
        <f t="shared" si="35"/>
        <v>57.655858710168367</v>
      </c>
      <c r="V142" s="11"/>
    </row>
    <row r="143" spans="1:22" ht="15" customHeight="1" x14ac:dyDescent="0.2">
      <c r="A143" s="112">
        <v>46844</v>
      </c>
      <c r="B143" s="2">
        <f>VLOOKUP($A143,'ESAI - Q3 - Base Case'!$A$56:$N$343,9)</f>
        <v>62.436556078532284</v>
      </c>
      <c r="C143" s="2">
        <f t="shared" si="24"/>
        <v>64.309652760888255</v>
      </c>
      <c r="D143" s="2">
        <f t="shared" si="28"/>
        <v>8.203653344547428</v>
      </c>
      <c r="E143" s="2">
        <f t="shared" si="29"/>
        <v>72.513306105435689</v>
      </c>
      <c r="G143" s="2">
        <f>VLOOKUP($A143,'ESAI - Q3 - Base Case'!$A$56:$N$343,10)</f>
        <v>50.209012243427779</v>
      </c>
      <c r="H143" s="2">
        <f t="shared" si="25"/>
        <v>51.715282610730611</v>
      </c>
      <c r="I143" s="2">
        <f t="shared" si="30"/>
        <v>3.9056640364666868</v>
      </c>
      <c r="J143" s="2">
        <f t="shared" si="31"/>
        <v>55.6209466471973</v>
      </c>
      <c r="L143" s="2">
        <f t="shared" si="32"/>
        <v>62.436556078532284</v>
      </c>
      <c r="M143" s="2">
        <f t="shared" si="26"/>
        <v>64.309652760888255</v>
      </c>
      <c r="N143" s="2"/>
      <c r="O143" s="2">
        <f t="shared" si="33"/>
        <v>64.309652760888255</v>
      </c>
      <c r="Q143" s="2">
        <f t="shared" si="34"/>
        <v>50.209012243427779</v>
      </c>
      <c r="R143" s="2">
        <f t="shared" si="27"/>
        <v>51.715282610730611</v>
      </c>
      <c r="S143" s="2"/>
      <c r="T143" s="2">
        <f t="shared" si="35"/>
        <v>51.715282610730611</v>
      </c>
      <c r="V143" s="11"/>
    </row>
    <row r="144" spans="1:22" ht="15" customHeight="1" x14ac:dyDescent="0.2">
      <c r="A144" s="112">
        <v>46874</v>
      </c>
      <c r="B144" s="2">
        <f>VLOOKUP($A144,'ESAI - Q3 - Base Case'!$A$56:$N$343,9)</f>
        <v>70.556729931711814</v>
      </c>
      <c r="C144" s="2">
        <f t="shared" si="24"/>
        <v>72.673431829663173</v>
      </c>
      <c r="D144" s="2">
        <f t="shared" si="28"/>
        <v>8.203653344547428</v>
      </c>
      <c r="E144" s="2">
        <f t="shared" si="29"/>
        <v>80.877085174210606</v>
      </c>
      <c r="G144" s="2">
        <f>VLOOKUP($A144,'ESAI - Q3 - Base Case'!$A$56:$N$343,10)</f>
        <v>52.027296066972717</v>
      </c>
      <c r="H144" s="2">
        <f t="shared" si="25"/>
        <v>53.588114948981897</v>
      </c>
      <c r="I144" s="2">
        <f t="shared" si="30"/>
        <v>3.9056640364666868</v>
      </c>
      <c r="J144" s="2">
        <f t="shared" si="31"/>
        <v>57.493778985448586</v>
      </c>
      <c r="L144" s="2">
        <f t="shared" si="32"/>
        <v>70.556729931711814</v>
      </c>
      <c r="M144" s="2">
        <f t="shared" si="26"/>
        <v>72.673431829663173</v>
      </c>
      <c r="N144" s="2"/>
      <c r="O144" s="2">
        <f t="shared" si="33"/>
        <v>72.673431829663173</v>
      </c>
      <c r="Q144" s="2">
        <f t="shared" si="34"/>
        <v>52.027296066972717</v>
      </c>
      <c r="R144" s="2">
        <f t="shared" si="27"/>
        <v>53.588114948981897</v>
      </c>
      <c r="S144" s="2"/>
      <c r="T144" s="2">
        <f t="shared" si="35"/>
        <v>53.588114948981897</v>
      </c>
      <c r="V144" s="11"/>
    </row>
    <row r="145" spans="1:22" ht="15" customHeight="1" x14ac:dyDescent="0.2">
      <c r="A145" s="112">
        <v>46905</v>
      </c>
      <c r="B145" s="2">
        <f>VLOOKUP($A145,'ESAI - Q3 - Base Case'!$A$56:$N$343,9)</f>
        <v>74.687378817005424</v>
      </c>
      <c r="C145" s="2">
        <f t="shared" si="24"/>
        <v>76.928000181515586</v>
      </c>
      <c r="D145" s="2">
        <f t="shared" si="28"/>
        <v>8.203653344547428</v>
      </c>
      <c r="E145" s="2">
        <f t="shared" si="29"/>
        <v>85.131653526063019</v>
      </c>
      <c r="G145" s="2">
        <f>VLOOKUP($A145,'ESAI - Q3 - Base Case'!$A$56:$N$343,10)</f>
        <v>53.296829097670809</v>
      </c>
      <c r="H145" s="2">
        <f t="shared" si="25"/>
        <v>54.895733970600936</v>
      </c>
      <c r="I145" s="2">
        <f t="shared" si="30"/>
        <v>3.9056640364666868</v>
      </c>
      <c r="J145" s="2">
        <f t="shared" si="31"/>
        <v>58.801398007067625</v>
      </c>
      <c r="L145" s="2">
        <f t="shared" si="32"/>
        <v>74.687378817005424</v>
      </c>
      <c r="M145" s="2">
        <f t="shared" si="26"/>
        <v>76.928000181515586</v>
      </c>
      <c r="N145" s="2"/>
      <c r="O145" s="2">
        <f t="shared" si="33"/>
        <v>76.928000181515586</v>
      </c>
      <c r="Q145" s="2">
        <f t="shared" si="34"/>
        <v>53.296829097670809</v>
      </c>
      <c r="R145" s="2">
        <f t="shared" si="27"/>
        <v>54.895733970600936</v>
      </c>
      <c r="S145" s="2"/>
      <c r="T145" s="2">
        <f t="shared" si="35"/>
        <v>54.895733970600936</v>
      </c>
      <c r="V145" s="11"/>
    </row>
    <row r="146" spans="1:22" ht="15" customHeight="1" x14ac:dyDescent="0.2">
      <c r="A146" s="112">
        <v>46935</v>
      </c>
      <c r="B146" s="2">
        <f>VLOOKUP($A146,'ESAI - Q3 - Base Case'!$A$56:$N$343,9)</f>
        <v>91.195525694340603</v>
      </c>
      <c r="C146" s="2">
        <f t="shared" si="24"/>
        <v>93.931391465170819</v>
      </c>
      <c r="D146" s="2">
        <f t="shared" si="28"/>
        <v>8.203653344547428</v>
      </c>
      <c r="E146" s="2">
        <f t="shared" si="29"/>
        <v>102.13504480971825</v>
      </c>
      <c r="G146" s="2">
        <f>VLOOKUP($A146,'ESAI - Q3 - Base Case'!$A$56:$N$343,10)</f>
        <v>56.117832173054552</v>
      </c>
      <c r="H146" s="2">
        <f t="shared" si="25"/>
        <v>57.801367138246192</v>
      </c>
      <c r="I146" s="2">
        <f t="shared" si="30"/>
        <v>3.9056640364666868</v>
      </c>
      <c r="J146" s="2">
        <f t="shared" si="31"/>
        <v>61.707031174712881</v>
      </c>
      <c r="L146" s="2">
        <f t="shared" si="32"/>
        <v>91.195525694340603</v>
      </c>
      <c r="M146" s="2">
        <f t="shared" si="26"/>
        <v>93.931391465170819</v>
      </c>
      <c r="N146" s="2"/>
      <c r="O146" s="2">
        <f t="shared" si="33"/>
        <v>93.931391465170819</v>
      </c>
      <c r="Q146" s="2">
        <f t="shared" si="34"/>
        <v>56.117832173054552</v>
      </c>
      <c r="R146" s="2">
        <f t="shared" si="27"/>
        <v>57.801367138246192</v>
      </c>
      <c r="S146" s="2"/>
      <c r="T146" s="2">
        <f t="shared" si="35"/>
        <v>57.801367138246192</v>
      </c>
      <c r="V146" s="11"/>
    </row>
    <row r="147" spans="1:22" ht="15" customHeight="1" x14ac:dyDescent="0.2">
      <c r="A147" s="112">
        <v>46966</v>
      </c>
      <c r="B147" s="2">
        <f>VLOOKUP($A147,'ESAI - Q3 - Base Case'!$A$56:$N$343,9)</f>
        <v>71.29997347901525</v>
      </c>
      <c r="C147" s="2">
        <f t="shared" si="24"/>
        <v>73.438972683385714</v>
      </c>
      <c r="D147" s="2">
        <f t="shared" si="28"/>
        <v>8.203653344547428</v>
      </c>
      <c r="E147" s="2">
        <f t="shared" si="29"/>
        <v>81.642626027933147</v>
      </c>
      <c r="G147" s="2">
        <f>VLOOKUP($A147,'ESAI - Q3 - Base Case'!$A$56:$N$343,10)</f>
        <v>55.252463068356455</v>
      </c>
      <c r="H147" s="2">
        <f t="shared" si="25"/>
        <v>56.910036960407147</v>
      </c>
      <c r="I147" s="2">
        <f t="shared" si="30"/>
        <v>3.9056640364666868</v>
      </c>
      <c r="J147" s="2">
        <f t="shared" si="31"/>
        <v>60.815700996873836</v>
      </c>
      <c r="L147" s="2">
        <f t="shared" si="32"/>
        <v>71.29997347901525</v>
      </c>
      <c r="M147" s="2">
        <f t="shared" si="26"/>
        <v>73.438972683385714</v>
      </c>
      <c r="N147" s="2"/>
      <c r="O147" s="2">
        <f t="shared" si="33"/>
        <v>73.438972683385714</v>
      </c>
      <c r="Q147" s="2">
        <f t="shared" si="34"/>
        <v>55.252463068356455</v>
      </c>
      <c r="R147" s="2">
        <f t="shared" si="27"/>
        <v>56.910036960407147</v>
      </c>
      <c r="S147" s="2"/>
      <c r="T147" s="2">
        <f t="shared" si="35"/>
        <v>56.910036960407147</v>
      </c>
      <c r="V147" s="11"/>
    </row>
    <row r="148" spans="1:22" ht="15" customHeight="1" x14ac:dyDescent="0.2">
      <c r="A148" s="112">
        <v>46997</v>
      </c>
      <c r="B148" s="2">
        <f>VLOOKUP($A148,'ESAI - Q3 - Base Case'!$A$56:$N$343,9)</f>
        <v>59.989679925101925</v>
      </c>
      <c r="C148" s="2">
        <f t="shared" si="24"/>
        <v>61.789370322854985</v>
      </c>
      <c r="D148" s="2">
        <f t="shared" si="28"/>
        <v>8.203653344547428</v>
      </c>
      <c r="E148" s="2">
        <f t="shared" si="29"/>
        <v>69.993023667402412</v>
      </c>
      <c r="G148" s="2">
        <f>VLOOKUP($A148,'ESAI - Q3 - Base Case'!$A$56:$N$343,10)</f>
        <v>52.534527503746176</v>
      </c>
      <c r="H148" s="2">
        <f t="shared" si="25"/>
        <v>54.110563328858561</v>
      </c>
      <c r="I148" s="2">
        <f t="shared" si="30"/>
        <v>3.9056640364666868</v>
      </c>
      <c r="J148" s="2">
        <f t="shared" si="31"/>
        <v>58.01622736532525</v>
      </c>
      <c r="L148" s="2">
        <f t="shared" si="32"/>
        <v>59.989679925101925</v>
      </c>
      <c r="M148" s="2">
        <f t="shared" si="26"/>
        <v>61.789370322854985</v>
      </c>
      <c r="N148" s="2"/>
      <c r="O148" s="2">
        <f t="shared" si="33"/>
        <v>61.789370322854985</v>
      </c>
      <c r="Q148" s="2">
        <f t="shared" si="34"/>
        <v>52.534527503746176</v>
      </c>
      <c r="R148" s="2">
        <f t="shared" si="27"/>
        <v>54.110563328858561</v>
      </c>
      <c r="S148" s="2"/>
      <c r="T148" s="2">
        <f t="shared" si="35"/>
        <v>54.110563328858561</v>
      </c>
      <c r="V148" s="11"/>
    </row>
    <row r="149" spans="1:22" ht="15" customHeight="1" x14ac:dyDescent="0.2">
      <c r="A149" s="112">
        <v>47027</v>
      </c>
      <c r="B149" s="2">
        <f>VLOOKUP($A149,'ESAI - Q3 - Base Case'!$A$56:$N$343,9)</f>
        <v>57.389236885693443</v>
      </c>
      <c r="C149" s="2">
        <f t="shared" si="24"/>
        <v>59.110913992264244</v>
      </c>
      <c r="D149" s="2">
        <f t="shared" si="28"/>
        <v>8.203653344547428</v>
      </c>
      <c r="E149" s="2">
        <f t="shared" si="29"/>
        <v>67.314567336811677</v>
      </c>
      <c r="G149" s="2">
        <f>VLOOKUP($A149,'ESAI - Q3 - Base Case'!$A$56:$N$343,10)</f>
        <v>50.210558464429425</v>
      </c>
      <c r="H149" s="2">
        <f t="shared" si="25"/>
        <v>51.716875218362311</v>
      </c>
      <c r="I149" s="2">
        <f t="shared" si="30"/>
        <v>3.9056640364666868</v>
      </c>
      <c r="J149" s="2">
        <f t="shared" si="31"/>
        <v>55.622539254829</v>
      </c>
      <c r="L149" s="2">
        <f t="shared" si="32"/>
        <v>57.389236885693443</v>
      </c>
      <c r="M149" s="2">
        <f t="shared" si="26"/>
        <v>59.110913992264244</v>
      </c>
      <c r="N149" s="2"/>
      <c r="O149" s="2">
        <f t="shared" si="33"/>
        <v>59.110913992264244</v>
      </c>
      <c r="Q149" s="2">
        <f t="shared" si="34"/>
        <v>50.210558464429425</v>
      </c>
      <c r="R149" s="2">
        <f t="shared" si="27"/>
        <v>51.716875218362311</v>
      </c>
      <c r="S149" s="2"/>
      <c r="T149" s="2">
        <f t="shared" si="35"/>
        <v>51.716875218362311</v>
      </c>
      <c r="V149" s="11"/>
    </row>
    <row r="150" spans="1:22" ht="15" customHeight="1" x14ac:dyDescent="0.2">
      <c r="A150" s="112">
        <v>47058</v>
      </c>
      <c r="B150" s="2">
        <f>VLOOKUP($A150,'ESAI - Q3 - Base Case'!$A$56:$N$343,9)</f>
        <v>65.937609223224882</v>
      </c>
      <c r="C150" s="2">
        <f t="shared" si="24"/>
        <v>67.915737499921633</v>
      </c>
      <c r="D150" s="2">
        <f t="shared" si="28"/>
        <v>8.203653344547428</v>
      </c>
      <c r="E150" s="2">
        <f t="shared" si="29"/>
        <v>76.119390844469066</v>
      </c>
      <c r="G150" s="2">
        <f>VLOOKUP($A150,'ESAI - Q3 - Base Case'!$A$56:$N$343,10)</f>
        <v>55.312629421768037</v>
      </c>
      <c r="H150" s="2">
        <f t="shared" si="25"/>
        <v>56.972008304421081</v>
      </c>
      <c r="I150" s="2">
        <f t="shared" si="30"/>
        <v>3.9056640364666868</v>
      </c>
      <c r="J150" s="2">
        <f t="shared" si="31"/>
        <v>60.87767234088777</v>
      </c>
      <c r="L150" s="2">
        <f t="shared" si="32"/>
        <v>65.937609223224882</v>
      </c>
      <c r="M150" s="2">
        <f t="shared" si="26"/>
        <v>67.915737499921633</v>
      </c>
      <c r="N150" s="2"/>
      <c r="O150" s="2">
        <f t="shared" si="33"/>
        <v>67.915737499921633</v>
      </c>
      <c r="Q150" s="2">
        <f t="shared" si="34"/>
        <v>55.312629421768037</v>
      </c>
      <c r="R150" s="2">
        <f t="shared" si="27"/>
        <v>56.972008304421081</v>
      </c>
      <c r="S150" s="2"/>
      <c r="T150" s="2">
        <f t="shared" si="35"/>
        <v>56.972008304421081</v>
      </c>
      <c r="V150" s="11"/>
    </row>
    <row r="151" spans="1:22" ht="15" customHeight="1" x14ac:dyDescent="0.2">
      <c r="A151" s="112">
        <v>47088</v>
      </c>
      <c r="B151" s="2">
        <f>VLOOKUP($A151,'ESAI - Q3 - Base Case'!$A$56:$N$343,9)</f>
        <v>95.212585333377532</v>
      </c>
      <c r="C151" s="2">
        <f t="shared" si="24"/>
        <v>98.068962893378867</v>
      </c>
      <c r="D151" s="2">
        <f t="shared" si="28"/>
        <v>8.203653344547428</v>
      </c>
      <c r="E151" s="2">
        <f t="shared" si="29"/>
        <v>106.2726162379263</v>
      </c>
      <c r="G151" s="2">
        <f>VLOOKUP($A151,'ESAI - Q3 - Base Case'!$A$56:$N$343,10)</f>
        <v>72.04259200617598</v>
      </c>
      <c r="H151" s="2">
        <f t="shared" si="25"/>
        <v>74.203869766361265</v>
      </c>
      <c r="I151" s="2">
        <f t="shared" si="30"/>
        <v>3.9056640364666868</v>
      </c>
      <c r="J151" s="2">
        <f t="shared" si="31"/>
        <v>78.109533802827954</v>
      </c>
      <c r="L151" s="2">
        <f t="shared" si="32"/>
        <v>95.212585333377532</v>
      </c>
      <c r="M151" s="2">
        <f t="shared" si="26"/>
        <v>98.068962893378867</v>
      </c>
      <c r="N151" s="2"/>
      <c r="O151" s="2">
        <f t="shared" si="33"/>
        <v>98.068962893378867</v>
      </c>
      <c r="Q151" s="2">
        <f t="shared" si="34"/>
        <v>72.04259200617598</v>
      </c>
      <c r="R151" s="2">
        <f t="shared" si="27"/>
        <v>74.203869766361265</v>
      </c>
      <c r="S151" s="2"/>
      <c r="T151" s="2">
        <f t="shared" si="35"/>
        <v>74.203869766361265</v>
      </c>
      <c r="V151" s="11"/>
    </row>
    <row r="152" spans="1:22" ht="15" customHeight="1" x14ac:dyDescent="0.2">
      <c r="A152" s="112">
        <v>47119</v>
      </c>
      <c r="B152" s="2">
        <f>VLOOKUP($A152,'ESAI - Q3 - Base Case'!$A$56:$N$343,9)</f>
        <v>133.41457472236337</v>
      </c>
      <c r="C152" s="2">
        <f t="shared" si="24"/>
        <v>137.41701196403429</v>
      </c>
      <c r="D152" s="2">
        <f t="shared" si="28"/>
        <v>8.2856898779929029</v>
      </c>
      <c r="E152" s="2">
        <f t="shared" si="29"/>
        <v>145.70270184202718</v>
      </c>
      <c r="G152" s="2">
        <f>VLOOKUP($A152,'ESAI - Q3 - Base Case'!$A$56:$N$343,10)</f>
        <v>90.14572562341381</v>
      </c>
      <c r="H152" s="2">
        <f t="shared" si="25"/>
        <v>92.850097392116226</v>
      </c>
      <c r="I152" s="2">
        <f t="shared" si="30"/>
        <v>3.9447206768313539</v>
      </c>
      <c r="J152" s="2">
        <f t="shared" si="31"/>
        <v>96.794818068947578</v>
      </c>
      <c r="L152" s="2">
        <f t="shared" si="32"/>
        <v>133.41457472236337</v>
      </c>
      <c r="M152" s="2">
        <f t="shared" si="26"/>
        <v>137.41701196403429</v>
      </c>
      <c r="N152" s="2"/>
      <c r="O152" s="2">
        <f t="shared" si="33"/>
        <v>137.41701196403429</v>
      </c>
      <c r="Q152" s="2">
        <f t="shared" si="34"/>
        <v>90.14572562341381</v>
      </c>
      <c r="R152" s="2">
        <f t="shared" si="27"/>
        <v>92.850097392116226</v>
      </c>
      <c r="S152" s="2"/>
      <c r="T152" s="2">
        <f t="shared" si="35"/>
        <v>92.850097392116226</v>
      </c>
      <c r="V152" s="11"/>
    </row>
    <row r="153" spans="1:22" ht="15" customHeight="1" x14ac:dyDescent="0.2">
      <c r="A153" s="112">
        <v>47150</v>
      </c>
      <c r="B153" s="2">
        <f>VLOOKUP($A153,'ESAI - Q3 - Base Case'!$A$56:$N$343,9)</f>
        <v>96.776372351582197</v>
      </c>
      <c r="C153" s="2">
        <f t="shared" si="24"/>
        <v>99.679663522129658</v>
      </c>
      <c r="D153" s="2">
        <f t="shared" si="28"/>
        <v>8.2856898779929029</v>
      </c>
      <c r="E153" s="2">
        <f t="shared" si="29"/>
        <v>107.96535340012257</v>
      </c>
      <c r="G153" s="2">
        <f>VLOOKUP($A153,'ESAI - Q3 - Base Case'!$A$56:$N$343,10)</f>
        <v>81.147103595384863</v>
      </c>
      <c r="H153" s="2">
        <f t="shared" si="25"/>
        <v>83.581516703246407</v>
      </c>
      <c r="I153" s="2">
        <f t="shared" si="30"/>
        <v>3.9447206768313539</v>
      </c>
      <c r="J153" s="2">
        <f t="shared" si="31"/>
        <v>87.52623738007776</v>
      </c>
      <c r="L153" s="2">
        <f t="shared" si="32"/>
        <v>96.776372351582197</v>
      </c>
      <c r="M153" s="2">
        <f t="shared" si="26"/>
        <v>99.679663522129658</v>
      </c>
      <c r="N153" s="2"/>
      <c r="O153" s="2">
        <f t="shared" si="33"/>
        <v>99.679663522129658</v>
      </c>
      <c r="Q153" s="2">
        <f t="shared" si="34"/>
        <v>81.147103595384863</v>
      </c>
      <c r="R153" s="2">
        <f t="shared" si="27"/>
        <v>83.581516703246407</v>
      </c>
      <c r="S153" s="2"/>
      <c r="T153" s="2">
        <f t="shared" si="35"/>
        <v>83.581516703246407</v>
      </c>
      <c r="V153" s="11"/>
    </row>
    <row r="154" spans="1:22" ht="15" customHeight="1" x14ac:dyDescent="0.2">
      <c r="A154" s="112">
        <v>47178</v>
      </c>
      <c r="B154" s="2">
        <f>VLOOKUP($A154,'ESAI - Q3 - Base Case'!$A$56:$N$343,9)</f>
        <v>68.119463142019057</v>
      </c>
      <c r="C154" s="2">
        <f t="shared" si="24"/>
        <v>70.163047036279636</v>
      </c>
      <c r="D154" s="2">
        <f t="shared" si="28"/>
        <v>8.2856898779929029</v>
      </c>
      <c r="E154" s="2">
        <f t="shared" si="29"/>
        <v>78.448736914272544</v>
      </c>
      <c r="G154" s="2">
        <f>VLOOKUP($A154,'ESAI - Q3 - Base Case'!$A$56:$N$343,10)</f>
        <v>57.09609309162304</v>
      </c>
      <c r="H154" s="2">
        <f t="shared" si="25"/>
        <v>58.808975884371733</v>
      </c>
      <c r="I154" s="2">
        <f t="shared" si="30"/>
        <v>3.9447206768313539</v>
      </c>
      <c r="J154" s="2">
        <f t="shared" si="31"/>
        <v>62.753696561203085</v>
      </c>
      <c r="L154" s="2">
        <f t="shared" si="32"/>
        <v>68.119463142019057</v>
      </c>
      <c r="M154" s="2">
        <f t="shared" si="26"/>
        <v>70.163047036279636</v>
      </c>
      <c r="N154" s="2"/>
      <c r="O154" s="2">
        <f t="shared" si="33"/>
        <v>70.163047036279636</v>
      </c>
      <c r="Q154" s="2">
        <f t="shared" si="34"/>
        <v>57.09609309162304</v>
      </c>
      <c r="R154" s="2">
        <f t="shared" si="27"/>
        <v>58.808975884371733</v>
      </c>
      <c r="S154" s="2"/>
      <c r="T154" s="2">
        <f t="shared" si="35"/>
        <v>58.808975884371733</v>
      </c>
      <c r="V154" s="11"/>
    </row>
    <row r="155" spans="1:22" ht="15" customHeight="1" x14ac:dyDescent="0.2">
      <c r="A155" s="112">
        <v>47209</v>
      </c>
      <c r="B155" s="2">
        <f>VLOOKUP($A155,'ESAI - Q3 - Base Case'!$A$56:$N$343,9)</f>
        <v>63.685287200102934</v>
      </c>
      <c r="C155" s="2">
        <f t="shared" si="24"/>
        <v>65.595845816106021</v>
      </c>
      <c r="D155" s="2">
        <f t="shared" si="28"/>
        <v>8.2856898779929029</v>
      </c>
      <c r="E155" s="2">
        <f t="shared" si="29"/>
        <v>73.881535694098929</v>
      </c>
      <c r="G155" s="2">
        <f>VLOOKUP($A155,'ESAI - Q3 - Base Case'!$A$56:$N$343,10)</f>
        <v>51.213192488296336</v>
      </c>
      <c r="H155" s="2">
        <f t="shared" si="25"/>
        <v>52.749588262945231</v>
      </c>
      <c r="I155" s="2">
        <f t="shared" si="30"/>
        <v>3.9447206768313539</v>
      </c>
      <c r="J155" s="2">
        <f t="shared" si="31"/>
        <v>56.694308939776583</v>
      </c>
      <c r="L155" s="2">
        <f t="shared" si="32"/>
        <v>63.685287200102934</v>
      </c>
      <c r="M155" s="2">
        <f t="shared" si="26"/>
        <v>65.595845816106021</v>
      </c>
      <c r="N155" s="2"/>
      <c r="O155" s="2">
        <f t="shared" si="33"/>
        <v>65.595845816106021</v>
      </c>
      <c r="Q155" s="2">
        <f t="shared" si="34"/>
        <v>51.213192488296336</v>
      </c>
      <c r="R155" s="2">
        <f t="shared" si="27"/>
        <v>52.749588262945231</v>
      </c>
      <c r="S155" s="2"/>
      <c r="T155" s="2">
        <f t="shared" si="35"/>
        <v>52.749588262945231</v>
      </c>
      <c r="V155" s="11"/>
    </row>
    <row r="156" spans="1:22" ht="15" customHeight="1" x14ac:dyDescent="0.2">
      <c r="A156" s="112">
        <v>47239</v>
      </c>
      <c r="B156" s="2">
        <f>VLOOKUP($A156,'ESAI - Q3 - Base Case'!$A$56:$N$343,9)</f>
        <v>71.967864530346048</v>
      </c>
      <c r="C156" s="2">
        <f t="shared" si="24"/>
        <v>74.12690046625643</v>
      </c>
      <c r="D156" s="2">
        <f t="shared" si="28"/>
        <v>8.2856898779929029</v>
      </c>
      <c r="E156" s="2">
        <f t="shared" si="29"/>
        <v>82.412590344249338</v>
      </c>
      <c r="G156" s="2">
        <f>VLOOKUP($A156,'ESAI - Q3 - Base Case'!$A$56:$N$343,10)</f>
        <v>53.067841988312175</v>
      </c>
      <c r="H156" s="2">
        <f t="shared" si="25"/>
        <v>54.659877247961539</v>
      </c>
      <c r="I156" s="2">
        <f t="shared" si="30"/>
        <v>3.9447206768313539</v>
      </c>
      <c r="J156" s="2">
        <f t="shared" si="31"/>
        <v>58.604597924792891</v>
      </c>
      <c r="L156" s="2">
        <f t="shared" si="32"/>
        <v>71.967864530346048</v>
      </c>
      <c r="M156" s="2">
        <f t="shared" si="26"/>
        <v>74.12690046625643</v>
      </c>
      <c r="N156" s="2"/>
      <c r="O156" s="2">
        <f t="shared" si="33"/>
        <v>74.12690046625643</v>
      </c>
      <c r="Q156" s="2">
        <f t="shared" si="34"/>
        <v>53.067841988312175</v>
      </c>
      <c r="R156" s="2">
        <f t="shared" si="27"/>
        <v>54.659877247961539</v>
      </c>
      <c r="S156" s="2"/>
      <c r="T156" s="2">
        <f t="shared" si="35"/>
        <v>54.659877247961539</v>
      </c>
      <c r="V156" s="11"/>
    </row>
    <row r="157" spans="1:22" ht="15" customHeight="1" x14ac:dyDescent="0.2">
      <c r="A157" s="112">
        <v>47270</v>
      </c>
      <c r="B157" s="2">
        <f>VLOOKUP($A157,'ESAI - Q3 - Base Case'!$A$56:$N$343,9)</f>
        <v>76.181126393345536</v>
      </c>
      <c r="C157" s="2">
        <f t="shared" si="24"/>
        <v>78.466560185145909</v>
      </c>
      <c r="D157" s="2">
        <f t="shared" si="28"/>
        <v>8.2856898779929029</v>
      </c>
      <c r="E157" s="2">
        <f t="shared" si="29"/>
        <v>86.752250063138817</v>
      </c>
      <c r="G157" s="2">
        <f>VLOOKUP($A157,'ESAI - Q3 - Base Case'!$A$56:$N$343,10)</f>
        <v>54.362765679624225</v>
      </c>
      <c r="H157" s="2">
        <f t="shared" si="25"/>
        <v>55.99364865001295</v>
      </c>
      <c r="I157" s="2">
        <f t="shared" si="30"/>
        <v>3.9447206768313539</v>
      </c>
      <c r="J157" s="2">
        <f t="shared" si="31"/>
        <v>59.938369326844303</v>
      </c>
      <c r="L157" s="2">
        <f t="shared" si="32"/>
        <v>76.181126393345536</v>
      </c>
      <c r="M157" s="2">
        <f t="shared" si="26"/>
        <v>78.466560185145909</v>
      </c>
      <c r="N157" s="2"/>
      <c r="O157" s="2">
        <f t="shared" si="33"/>
        <v>78.466560185145909</v>
      </c>
      <c r="Q157" s="2">
        <f t="shared" si="34"/>
        <v>54.362765679624225</v>
      </c>
      <c r="R157" s="2">
        <f t="shared" si="27"/>
        <v>55.99364865001295</v>
      </c>
      <c r="S157" s="2"/>
      <c r="T157" s="2">
        <f t="shared" si="35"/>
        <v>55.99364865001295</v>
      </c>
      <c r="V157" s="11"/>
    </row>
    <row r="158" spans="1:22" ht="15" customHeight="1" x14ac:dyDescent="0.2">
      <c r="A158" s="112">
        <v>47300</v>
      </c>
      <c r="B158" s="2">
        <f>VLOOKUP($A158,'ESAI - Q3 - Base Case'!$A$56:$N$343,9)</f>
        <v>93.019436208227418</v>
      </c>
      <c r="C158" s="2">
        <f t="shared" si="24"/>
        <v>95.810019294474245</v>
      </c>
      <c r="D158" s="2">
        <f t="shared" si="28"/>
        <v>8.2856898779929029</v>
      </c>
      <c r="E158" s="2">
        <f t="shared" si="29"/>
        <v>104.09570917246715</v>
      </c>
      <c r="G158" s="2">
        <f>VLOOKUP($A158,'ESAI - Q3 - Base Case'!$A$56:$N$343,10)</f>
        <v>57.240188816515641</v>
      </c>
      <c r="H158" s="2">
        <f t="shared" si="25"/>
        <v>58.957394481011114</v>
      </c>
      <c r="I158" s="2">
        <f t="shared" si="30"/>
        <v>3.9447206768313539</v>
      </c>
      <c r="J158" s="2">
        <f t="shared" si="31"/>
        <v>62.902115157842466</v>
      </c>
      <c r="L158" s="2">
        <f t="shared" si="32"/>
        <v>93.019436208227418</v>
      </c>
      <c r="M158" s="2">
        <f t="shared" si="26"/>
        <v>95.810019294474245</v>
      </c>
      <c r="N158" s="2"/>
      <c r="O158" s="2">
        <f t="shared" si="33"/>
        <v>95.810019294474245</v>
      </c>
      <c r="Q158" s="2">
        <f t="shared" si="34"/>
        <v>57.240188816515641</v>
      </c>
      <c r="R158" s="2">
        <f t="shared" si="27"/>
        <v>58.957394481011114</v>
      </c>
      <c r="S158" s="2"/>
      <c r="T158" s="2">
        <f t="shared" si="35"/>
        <v>58.957394481011114</v>
      </c>
      <c r="V158" s="11"/>
    </row>
    <row r="159" spans="1:22" ht="15" customHeight="1" x14ac:dyDescent="0.2">
      <c r="A159" s="112">
        <v>47331</v>
      </c>
      <c r="B159" s="2">
        <f>VLOOKUP($A159,'ESAI - Q3 - Base Case'!$A$56:$N$343,9)</f>
        <v>72.725972948595555</v>
      </c>
      <c r="C159" s="2">
        <f t="shared" si="24"/>
        <v>74.907752137053421</v>
      </c>
      <c r="D159" s="2">
        <f t="shared" si="28"/>
        <v>8.2856898779929029</v>
      </c>
      <c r="E159" s="2">
        <f t="shared" si="29"/>
        <v>83.19344201504633</v>
      </c>
      <c r="G159" s="2">
        <f>VLOOKUP($A159,'ESAI - Q3 - Base Case'!$A$56:$N$343,10)</f>
        <v>56.357512329723583</v>
      </c>
      <c r="H159" s="2">
        <f t="shared" si="25"/>
        <v>58.048237699615292</v>
      </c>
      <c r="I159" s="2">
        <f t="shared" si="30"/>
        <v>3.9447206768313539</v>
      </c>
      <c r="J159" s="2">
        <f t="shared" si="31"/>
        <v>61.992958376446644</v>
      </c>
      <c r="L159" s="2">
        <f t="shared" si="32"/>
        <v>72.725972948595555</v>
      </c>
      <c r="M159" s="2">
        <f t="shared" si="26"/>
        <v>74.907752137053421</v>
      </c>
      <c r="N159" s="2"/>
      <c r="O159" s="2">
        <f t="shared" si="33"/>
        <v>74.907752137053421</v>
      </c>
      <c r="Q159" s="2">
        <f t="shared" si="34"/>
        <v>56.357512329723583</v>
      </c>
      <c r="R159" s="2">
        <f t="shared" si="27"/>
        <v>58.048237699615292</v>
      </c>
      <c r="S159" s="2"/>
      <c r="T159" s="2">
        <f t="shared" si="35"/>
        <v>58.048237699615292</v>
      </c>
      <c r="V159" s="11"/>
    </row>
    <row r="160" spans="1:22" ht="15" customHeight="1" x14ac:dyDescent="0.2">
      <c r="A160" s="112">
        <v>47362</v>
      </c>
      <c r="B160" s="2">
        <f>VLOOKUP($A160,'ESAI - Q3 - Base Case'!$A$56:$N$343,9)</f>
        <v>61.189473523603965</v>
      </c>
      <c r="C160" s="2">
        <f t="shared" si="24"/>
        <v>63.025157729312085</v>
      </c>
      <c r="D160" s="2">
        <f t="shared" si="28"/>
        <v>8.2856898779929029</v>
      </c>
      <c r="E160" s="2">
        <f t="shared" si="29"/>
        <v>71.310847607304993</v>
      </c>
      <c r="G160" s="2">
        <f>VLOOKUP($A160,'ESAI - Q3 - Base Case'!$A$56:$N$343,10)</f>
        <v>53.585218053821102</v>
      </c>
      <c r="H160" s="2">
        <f t="shared" si="25"/>
        <v>55.192774595435736</v>
      </c>
      <c r="I160" s="2">
        <f t="shared" si="30"/>
        <v>3.9447206768313539</v>
      </c>
      <c r="J160" s="2">
        <f t="shared" si="31"/>
        <v>59.137495272267088</v>
      </c>
      <c r="L160" s="2">
        <f t="shared" si="32"/>
        <v>61.189473523603965</v>
      </c>
      <c r="M160" s="2">
        <f t="shared" si="26"/>
        <v>63.025157729312085</v>
      </c>
      <c r="N160" s="2"/>
      <c r="O160" s="2">
        <f t="shared" si="33"/>
        <v>63.025157729312085</v>
      </c>
      <c r="Q160" s="2">
        <f t="shared" si="34"/>
        <v>53.585218053821102</v>
      </c>
      <c r="R160" s="2">
        <f t="shared" si="27"/>
        <v>55.192774595435736</v>
      </c>
      <c r="S160" s="2"/>
      <c r="T160" s="2">
        <f t="shared" si="35"/>
        <v>55.192774595435736</v>
      </c>
      <c r="V160" s="11"/>
    </row>
    <row r="161" spans="1:22" ht="15" customHeight="1" x14ac:dyDescent="0.2">
      <c r="A161" s="112">
        <v>47392</v>
      </c>
      <c r="B161" s="2">
        <f>VLOOKUP($A161,'ESAI - Q3 - Base Case'!$A$56:$N$343,9)</f>
        <v>58.537021623407313</v>
      </c>
      <c r="C161" s="2">
        <f t="shared" si="24"/>
        <v>60.293132272109531</v>
      </c>
      <c r="D161" s="2">
        <f t="shared" si="28"/>
        <v>8.2856898779929029</v>
      </c>
      <c r="E161" s="2">
        <f t="shared" si="29"/>
        <v>68.57882215010244</v>
      </c>
      <c r="G161" s="2">
        <f>VLOOKUP($A161,'ESAI - Q3 - Base Case'!$A$56:$N$343,10)</f>
        <v>51.214769633718014</v>
      </c>
      <c r="H161" s="2">
        <f t="shared" si="25"/>
        <v>52.751212722729555</v>
      </c>
      <c r="I161" s="2">
        <f t="shared" si="30"/>
        <v>3.9447206768313539</v>
      </c>
      <c r="J161" s="2">
        <f t="shared" si="31"/>
        <v>56.695933399560907</v>
      </c>
      <c r="L161" s="2">
        <f t="shared" si="32"/>
        <v>58.537021623407313</v>
      </c>
      <c r="M161" s="2">
        <f t="shared" si="26"/>
        <v>60.293132272109531</v>
      </c>
      <c r="N161" s="2"/>
      <c r="O161" s="2">
        <f t="shared" si="33"/>
        <v>60.293132272109531</v>
      </c>
      <c r="Q161" s="2">
        <f t="shared" si="34"/>
        <v>51.214769633718014</v>
      </c>
      <c r="R161" s="2">
        <f t="shared" si="27"/>
        <v>52.751212722729555</v>
      </c>
      <c r="S161" s="2"/>
      <c r="T161" s="2">
        <f t="shared" si="35"/>
        <v>52.751212722729555</v>
      </c>
      <c r="V161" s="11"/>
    </row>
    <row r="162" spans="1:22" ht="15" customHeight="1" x14ac:dyDescent="0.2">
      <c r="A162" s="112">
        <v>47423</v>
      </c>
      <c r="B162" s="2">
        <f>VLOOKUP($A162,'ESAI - Q3 - Base Case'!$A$56:$N$343,9)</f>
        <v>67.256361407689383</v>
      </c>
      <c r="C162" s="2">
        <f t="shared" si="24"/>
        <v>69.274052249920061</v>
      </c>
      <c r="D162" s="2">
        <f t="shared" si="28"/>
        <v>8.2856898779929029</v>
      </c>
      <c r="E162" s="2">
        <f t="shared" si="29"/>
        <v>77.559742127912969</v>
      </c>
      <c r="G162" s="2">
        <f>VLOOKUP($A162,'ESAI - Q3 - Base Case'!$A$56:$N$343,10)</f>
        <v>56.418882010203397</v>
      </c>
      <c r="H162" s="2">
        <f t="shared" si="25"/>
        <v>58.111448470509501</v>
      </c>
      <c r="I162" s="2">
        <f t="shared" si="30"/>
        <v>3.9447206768313539</v>
      </c>
      <c r="J162" s="2">
        <f t="shared" si="31"/>
        <v>62.056169147340853</v>
      </c>
      <c r="L162" s="2">
        <f t="shared" si="32"/>
        <v>67.256361407689383</v>
      </c>
      <c r="M162" s="2">
        <f t="shared" si="26"/>
        <v>69.274052249920061</v>
      </c>
      <c r="N162" s="2"/>
      <c r="O162" s="2">
        <f t="shared" si="33"/>
        <v>69.274052249920061</v>
      </c>
      <c r="Q162" s="2">
        <f t="shared" si="34"/>
        <v>56.418882010203397</v>
      </c>
      <c r="R162" s="2">
        <f t="shared" si="27"/>
        <v>58.111448470509501</v>
      </c>
      <c r="S162" s="2"/>
      <c r="T162" s="2">
        <f t="shared" si="35"/>
        <v>58.111448470509501</v>
      </c>
      <c r="V162" s="11"/>
    </row>
    <row r="163" spans="1:22" ht="15" customHeight="1" x14ac:dyDescent="0.2">
      <c r="A163" s="112">
        <v>47453</v>
      </c>
      <c r="B163" s="2">
        <f>VLOOKUP($A163,'ESAI - Q3 - Base Case'!$A$56:$N$343,9)</f>
        <v>97.116837040045084</v>
      </c>
      <c r="C163" s="2">
        <f t="shared" si="24"/>
        <v>100.03034215124644</v>
      </c>
      <c r="D163" s="2">
        <f t="shared" si="28"/>
        <v>8.2856898779929029</v>
      </c>
      <c r="E163" s="2">
        <f t="shared" si="29"/>
        <v>108.31603202923935</v>
      </c>
      <c r="G163" s="2">
        <f>VLOOKUP($A163,'ESAI - Q3 - Base Case'!$A$56:$N$343,10)</f>
        <v>73.483443846299494</v>
      </c>
      <c r="H163" s="2">
        <f t="shared" si="25"/>
        <v>75.687947161688484</v>
      </c>
      <c r="I163" s="2">
        <f t="shared" si="30"/>
        <v>3.9447206768313539</v>
      </c>
      <c r="J163" s="2">
        <f t="shared" si="31"/>
        <v>79.632667838519836</v>
      </c>
      <c r="L163" s="2">
        <f t="shared" si="32"/>
        <v>97.116837040045084</v>
      </c>
      <c r="M163" s="2">
        <f t="shared" si="26"/>
        <v>100.03034215124644</v>
      </c>
      <c r="N163" s="2"/>
      <c r="O163" s="2">
        <f t="shared" si="33"/>
        <v>100.03034215124644</v>
      </c>
      <c r="Q163" s="2">
        <f t="shared" si="34"/>
        <v>73.483443846299494</v>
      </c>
      <c r="R163" s="2">
        <f t="shared" si="27"/>
        <v>75.687947161688484</v>
      </c>
      <c r="S163" s="2"/>
      <c r="T163" s="2">
        <f t="shared" si="35"/>
        <v>75.687947161688484</v>
      </c>
      <c r="V163" s="11"/>
    </row>
    <row r="164" spans="1:22" ht="15" customHeight="1" x14ac:dyDescent="0.2">
      <c r="A164" s="112">
        <v>47484</v>
      </c>
      <c r="B164" s="2">
        <f>VLOOKUP($A164,'ESAI - Q3 - Base Case'!$A$56:$N$343,9)</f>
        <v>136.08286621681063</v>
      </c>
      <c r="C164" s="2">
        <f t="shared" si="24"/>
        <v>140.16535220331494</v>
      </c>
      <c r="D164" s="2">
        <f t="shared" si="28"/>
        <v>8.3685467767728312</v>
      </c>
      <c r="E164" s="2">
        <f t="shared" si="29"/>
        <v>148.53389898008777</v>
      </c>
      <c r="G164" s="2">
        <f>VLOOKUP($A164,'ESAI - Q3 - Base Case'!$A$56:$N$343,10)</f>
        <v>91.948640135882087</v>
      </c>
      <c r="H164" s="2">
        <f t="shared" si="25"/>
        <v>94.707099339958546</v>
      </c>
      <c r="I164" s="2">
        <f t="shared" si="30"/>
        <v>3.9841678835996679</v>
      </c>
      <c r="J164" s="2">
        <f t="shared" si="31"/>
        <v>98.691267223558214</v>
      </c>
      <c r="L164" s="2">
        <f t="shared" si="32"/>
        <v>136.08286621681063</v>
      </c>
      <c r="M164" s="2">
        <f t="shared" si="26"/>
        <v>140.16535220331494</v>
      </c>
      <c r="N164" s="2"/>
      <c r="O164" s="2">
        <f t="shared" si="33"/>
        <v>140.16535220331494</v>
      </c>
      <c r="Q164" s="2">
        <f t="shared" si="34"/>
        <v>91.948640135882087</v>
      </c>
      <c r="R164" s="2">
        <f t="shared" si="27"/>
        <v>94.707099339958546</v>
      </c>
      <c r="S164" s="2"/>
      <c r="T164" s="2">
        <f t="shared" si="35"/>
        <v>94.707099339958546</v>
      </c>
      <c r="V164" s="11"/>
    </row>
    <row r="165" spans="1:22" ht="15" customHeight="1" x14ac:dyDescent="0.2">
      <c r="A165" s="112">
        <v>47515</v>
      </c>
      <c r="B165" s="2">
        <f>VLOOKUP($A165,'ESAI - Q3 - Base Case'!$A$56:$N$343,9)</f>
        <v>98.711899798613842</v>
      </c>
      <c r="C165" s="2">
        <f t="shared" si="24"/>
        <v>101.67325679257226</v>
      </c>
      <c r="D165" s="2">
        <f t="shared" si="28"/>
        <v>8.3685467767728312</v>
      </c>
      <c r="E165" s="2">
        <f t="shared" si="29"/>
        <v>110.04180356934509</v>
      </c>
      <c r="G165" s="2">
        <f>VLOOKUP($A165,'ESAI - Q3 - Base Case'!$A$56:$N$343,10)</f>
        <v>82.770045667292564</v>
      </c>
      <c r="H165" s="2">
        <f t="shared" si="25"/>
        <v>85.253147037311336</v>
      </c>
      <c r="I165" s="2">
        <f t="shared" si="30"/>
        <v>3.9841678835996679</v>
      </c>
      <c r="J165" s="2">
        <f t="shared" si="31"/>
        <v>89.237314920911004</v>
      </c>
      <c r="L165" s="2">
        <f t="shared" si="32"/>
        <v>98.711899798613842</v>
      </c>
      <c r="M165" s="2">
        <f t="shared" si="26"/>
        <v>101.67325679257226</v>
      </c>
      <c r="N165" s="2"/>
      <c r="O165" s="2">
        <f t="shared" si="33"/>
        <v>101.67325679257226</v>
      </c>
      <c r="Q165" s="2">
        <f t="shared" si="34"/>
        <v>82.770045667292564</v>
      </c>
      <c r="R165" s="2">
        <f t="shared" si="27"/>
        <v>85.253147037311336</v>
      </c>
      <c r="S165" s="2"/>
      <c r="T165" s="2">
        <f t="shared" si="35"/>
        <v>85.253147037311336</v>
      </c>
      <c r="V165" s="11"/>
    </row>
    <row r="166" spans="1:22" ht="15" customHeight="1" x14ac:dyDescent="0.2">
      <c r="A166" s="112">
        <v>47543</v>
      </c>
      <c r="B166" s="2">
        <f>VLOOKUP($A166,'ESAI - Q3 - Base Case'!$A$56:$N$343,9)</f>
        <v>69.481852404859438</v>
      </c>
      <c r="C166" s="2">
        <f t="shared" si="24"/>
        <v>71.566307977005224</v>
      </c>
      <c r="D166" s="2">
        <f t="shared" si="28"/>
        <v>8.3685467767728312</v>
      </c>
      <c r="E166" s="2">
        <f t="shared" si="29"/>
        <v>79.934854753778055</v>
      </c>
      <c r="G166" s="2">
        <f>VLOOKUP($A166,'ESAI - Q3 - Base Case'!$A$56:$N$343,10)</f>
        <v>58.238014953455504</v>
      </c>
      <c r="H166" s="2">
        <f t="shared" si="25"/>
        <v>59.985155402059171</v>
      </c>
      <c r="I166" s="2">
        <f t="shared" si="30"/>
        <v>3.9841678835996679</v>
      </c>
      <c r="J166" s="2">
        <f t="shared" si="31"/>
        <v>63.969323285658838</v>
      </c>
      <c r="L166" s="2">
        <f t="shared" si="32"/>
        <v>69.481852404859438</v>
      </c>
      <c r="M166" s="2">
        <f t="shared" si="26"/>
        <v>71.566307977005224</v>
      </c>
      <c r="N166" s="2"/>
      <c r="O166" s="2">
        <f t="shared" si="33"/>
        <v>71.566307977005224</v>
      </c>
      <c r="Q166" s="2">
        <f t="shared" si="34"/>
        <v>58.238014953455504</v>
      </c>
      <c r="R166" s="2">
        <f t="shared" si="27"/>
        <v>59.985155402059171</v>
      </c>
      <c r="S166" s="2"/>
      <c r="T166" s="2">
        <f t="shared" si="35"/>
        <v>59.985155402059171</v>
      </c>
      <c r="V166" s="11"/>
    </row>
    <row r="167" spans="1:22" ht="15" customHeight="1" x14ac:dyDescent="0.2">
      <c r="A167" s="112">
        <v>47574</v>
      </c>
      <c r="B167" s="2">
        <f>VLOOKUP($A167,'ESAI - Q3 - Base Case'!$A$56:$N$343,9)</f>
        <v>64.958992944104992</v>
      </c>
      <c r="C167" s="2">
        <f t="shared" si="24"/>
        <v>66.907762732428139</v>
      </c>
      <c r="D167" s="2">
        <f t="shared" si="28"/>
        <v>8.3685467767728312</v>
      </c>
      <c r="E167" s="2">
        <f t="shared" si="29"/>
        <v>75.276309509200971</v>
      </c>
      <c r="G167" s="2">
        <f>VLOOKUP($A167,'ESAI - Q3 - Base Case'!$A$56:$N$343,10)</f>
        <v>52.237456338062266</v>
      </c>
      <c r="H167" s="2">
        <f t="shared" si="25"/>
        <v>53.804580028204136</v>
      </c>
      <c r="I167" s="2">
        <f t="shared" si="30"/>
        <v>3.9841678835996679</v>
      </c>
      <c r="J167" s="2">
        <f t="shared" si="31"/>
        <v>57.788747911803803</v>
      </c>
      <c r="L167" s="2">
        <f t="shared" si="32"/>
        <v>64.958992944104992</v>
      </c>
      <c r="M167" s="2">
        <f t="shared" si="26"/>
        <v>66.907762732428139</v>
      </c>
      <c r="N167" s="2"/>
      <c r="O167" s="2">
        <f t="shared" si="33"/>
        <v>66.907762732428139</v>
      </c>
      <c r="Q167" s="2">
        <f t="shared" si="34"/>
        <v>52.237456338062266</v>
      </c>
      <c r="R167" s="2">
        <f t="shared" si="27"/>
        <v>53.804580028204136</v>
      </c>
      <c r="S167" s="2"/>
      <c r="T167" s="2">
        <f t="shared" si="35"/>
        <v>53.804580028204136</v>
      </c>
      <c r="V167" s="11"/>
    </row>
    <row r="168" spans="1:22" ht="15" customHeight="1" x14ac:dyDescent="0.2">
      <c r="A168" s="112">
        <v>47604</v>
      </c>
      <c r="B168" s="2">
        <f>VLOOKUP($A168,'ESAI - Q3 - Base Case'!$A$56:$N$343,9)</f>
        <v>73.407221820952969</v>
      </c>
      <c r="C168" s="2">
        <f t="shared" si="24"/>
        <v>75.609438475581555</v>
      </c>
      <c r="D168" s="2">
        <f t="shared" si="28"/>
        <v>8.3685467767728312</v>
      </c>
      <c r="E168" s="2">
        <f t="shared" si="29"/>
        <v>83.977985252354387</v>
      </c>
      <c r="G168" s="2">
        <f>VLOOKUP($A168,'ESAI - Q3 - Base Case'!$A$56:$N$343,10)</f>
        <v>54.129198828078422</v>
      </c>
      <c r="H168" s="2">
        <f t="shared" si="25"/>
        <v>55.753074792920778</v>
      </c>
      <c r="I168" s="2">
        <f t="shared" si="30"/>
        <v>3.9841678835996679</v>
      </c>
      <c r="J168" s="2">
        <f t="shared" si="31"/>
        <v>59.737242676520445</v>
      </c>
      <c r="L168" s="2">
        <f t="shared" si="32"/>
        <v>73.407221820952969</v>
      </c>
      <c r="M168" s="2">
        <f t="shared" si="26"/>
        <v>75.609438475581555</v>
      </c>
      <c r="N168" s="2"/>
      <c r="O168" s="2">
        <f t="shared" si="33"/>
        <v>75.609438475581555</v>
      </c>
      <c r="Q168" s="2">
        <f t="shared" si="34"/>
        <v>54.129198828078422</v>
      </c>
      <c r="R168" s="2">
        <f t="shared" si="27"/>
        <v>55.753074792920778</v>
      </c>
      <c r="S168" s="2"/>
      <c r="T168" s="2">
        <f t="shared" si="35"/>
        <v>55.753074792920778</v>
      </c>
      <c r="V168" s="11"/>
    </row>
    <row r="169" spans="1:22" ht="15" customHeight="1" x14ac:dyDescent="0.2">
      <c r="A169" s="112">
        <v>47635</v>
      </c>
      <c r="B169" s="2">
        <f>VLOOKUP($A169,'ESAI - Q3 - Base Case'!$A$56:$N$343,9)</f>
        <v>77.704748921212442</v>
      </c>
      <c r="C169" s="2">
        <f t="shared" si="24"/>
        <v>80.03589138884881</v>
      </c>
      <c r="D169" s="2">
        <f t="shared" si="28"/>
        <v>8.3685467767728312</v>
      </c>
      <c r="E169" s="2">
        <f t="shared" si="29"/>
        <v>88.404438165621642</v>
      </c>
      <c r="G169" s="2">
        <f>VLOOKUP($A169,'ESAI - Q3 - Base Case'!$A$56:$N$343,10)</f>
        <v>55.450020993216711</v>
      </c>
      <c r="H169" s="2">
        <f t="shared" si="25"/>
        <v>57.113521623013213</v>
      </c>
      <c r="I169" s="2">
        <f t="shared" si="30"/>
        <v>3.9841678835996679</v>
      </c>
      <c r="J169" s="2">
        <f t="shared" si="31"/>
        <v>61.09768950661288</v>
      </c>
      <c r="L169" s="2">
        <f t="shared" si="32"/>
        <v>77.704748921212442</v>
      </c>
      <c r="M169" s="2">
        <f t="shared" si="26"/>
        <v>80.03589138884881</v>
      </c>
      <c r="N169" s="2"/>
      <c r="O169" s="2">
        <f t="shared" si="33"/>
        <v>80.03589138884881</v>
      </c>
      <c r="Q169" s="2">
        <f t="shared" si="34"/>
        <v>55.450020993216711</v>
      </c>
      <c r="R169" s="2">
        <f t="shared" si="27"/>
        <v>57.113521623013213</v>
      </c>
      <c r="S169" s="2"/>
      <c r="T169" s="2">
        <f t="shared" si="35"/>
        <v>57.113521623013213</v>
      </c>
      <c r="V169" s="11"/>
    </row>
    <row r="170" spans="1:22" ht="15" customHeight="1" x14ac:dyDescent="0.2">
      <c r="A170" s="112">
        <v>47665</v>
      </c>
      <c r="B170" s="2">
        <f>VLOOKUP($A170,'ESAI - Q3 - Base Case'!$A$56:$N$343,9)</f>
        <v>94.879824932391969</v>
      </c>
      <c r="C170" s="2">
        <f t="shared" si="24"/>
        <v>97.726219680363727</v>
      </c>
      <c r="D170" s="2">
        <f t="shared" si="28"/>
        <v>8.3685467767728312</v>
      </c>
      <c r="E170" s="2">
        <f t="shared" si="29"/>
        <v>106.09476645713656</v>
      </c>
      <c r="G170" s="2">
        <f>VLOOKUP($A170,'ESAI - Q3 - Base Case'!$A$56:$N$343,10)</f>
        <v>58.384992592845954</v>
      </c>
      <c r="H170" s="2">
        <f t="shared" si="25"/>
        <v>60.136542370631332</v>
      </c>
      <c r="I170" s="2">
        <f t="shared" si="30"/>
        <v>3.9841678835996679</v>
      </c>
      <c r="J170" s="2">
        <f t="shared" si="31"/>
        <v>64.120710254231</v>
      </c>
      <c r="L170" s="2">
        <f t="shared" si="32"/>
        <v>94.879824932391969</v>
      </c>
      <c r="M170" s="2">
        <f t="shared" si="26"/>
        <v>97.726219680363727</v>
      </c>
      <c r="N170" s="2"/>
      <c r="O170" s="2">
        <f t="shared" si="33"/>
        <v>97.726219680363727</v>
      </c>
      <c r="Q170" s="2">
        <f t="shared" si="34"/>
        <v>58.384992592845954</v>
      </c>
      <c r="R170" s="2">
        <f t="shared" si="27"/>
        <v>60.136542370631332</v>
      </c>
      <c r="S170" s="2"/>
      <c r="T170" s="2">
        <f t="shared" si="35"/>
        <v>60.136542370631332</v>
      </c>
      <c r="V170" s="11"/>
    </row>
    <row r="171" spans="1:22" ht="15" customHeight="1" x14ac:dyDescent="0.2">
      <c r="A171" s="112">
        <v>47696</v>
      </c>
      <c r="B171" s="2">
        <f>VLOOKUP($A171,'ESAI - Q3 - Base Case'!$A$56:$N$343,9)</f>
        <v>74.180492407567471</v>
      </c>
      <c r="C171" s="2">
        <f t="shared" si="24"/>
        <v>76.405907179794497</v>
      </c>
      <c r="D171" s="2">
        <f t="shared" si="28"/>
        <v>8.3685467767728312</v>
      </c>
      <c r="E171" s="2">
        <f t="shared" si="29"/>
        <v>84.774453956567328</v>
      </c>
      <c r="G171" s="2">
        <f>VLOOKUP($A171,'ESAI - Q3 - Base Case'!$A$56:$N$343,10)</f>
        <v>57.484662576318058</v>
      </c>
      <c r="H171" s="2">
        <f t="shared" si="25"/>
        <v>59.209202453607602</v>
      </c>
      <c r="I171" s="2">
        <f t="shared" si="30"/>
        <v>3.9841678835996679</v>
      </c>
      <c r="J171" s="2">
        <f t="shared" si="31"/>
        <v>63.19337033720727</v>
      </c>
      <c r="L171" s="2">
        <f t="shared" si="32"/>
        <v>74.180492407567471</v>
      </c>
      <c r="M171" s="2">
        <f t="shared" si="26"/>
        <v>76.405907179794497</v>
      </c>
      <c r="N171" s="2"/>
      <c r="O171" s="2">
        <f t="shared" si="33"/>
        <v>76.405907179794497</v>
      </c>
      <c r="Q171" s="2">
        <f t="shared" si="34"/>
        <v>57.484662576318058</v>
      </c>
      <c r="R171" s="2">
        <f t="shared" si="27"/>
        <v>59.209202453607602</v>
      </c>
      <c r="S171" s="2"/>
      <c r="T171" s="2">
        <f t="shared" si="35"/>
        <v>59.209202453607602</v>
      </c>
      <c r="V171" s="11"/>
    </row>
    <row r="172" spans="1:22" ht="15" customHeight="1" x14ac:dyDescent="0.2">
      <c r="A172" s="112">
        <v>47727</v>
      </c>
      <c r="B172" s="2">
        <f>VLOOKUP($A172,'ESAI - Q3 - Base Case'!$A$56:$N$343,9)</f>
        <v>62.413262994076042</v>
      </c>
      <c r="C172" s="2">
        <f t="shared" si="24"/>
        <v>64.285660883898331</v>
      </c>
      <c r="D172" s="2">
        <f t="shared" si="28"/>
        <v>8.3685467767728312</v>
      </c>
      <c r="E172" s="2">
        <f t="shared" si="29"/>
        <v>72.654207660671162</v>
      </c>
      <c r="G172" s="2">
        <f>VLOOKUP($A172,'ESAI - Q3 - Base Case'!$A$56:$N$343,10)</f>
        <v>54.656922414897522</v>
      </c>
      <c r="H172" s="2">
        <f t="shared" si="25"/>
        <v>56.296630087344447</v>
      </c>
      <c r="I172" s="2">
        <f t="shared" si="30"/>
        <v>3.9841678835996679</v>
      </c>
      <c r="J172" s="2">
        <f t="shared" si="31"/>
        <v>60.280797970944114</v>
      </c>
      <c r="L172" s="2">
        <f t="shared" si="32"/>
        <v>62.413262994076042</v>
      </c>
      <c r="M172" s="2">
        <f t="shared" si="26"/>
        <v>64.285660883898331</v>
      </c>
      <c r="N172" s="2"/>
      <c r="O172" s="2">
        <f t="shared" si="33"/>
        <v>64.285660883898331</v>
      </c>
      <c r="Q172" s="2">
        <f t="shared" si="34"/>
        <v>54.656922414897522</v>
      </c>
      <c r="R172" s="2">
        <f t="shared" si="27"/>
        <v>56.296630087344447</v>
      </c>
      <c r="S172" s="2"/>
      <c r="T172" s="2">
        <f t="shared" si="35"/>
        <v>56.296630087344447</v>
      </c>
      <c r="V172" s="11"/>
    </row>
    <row r="173" spans="1:22" ht="15" customHeight="1" x14ac:dyDescent="0.2">
      <c r="A173" s="112">
        <v>47757</v>
      </c>
      <c r="B173" s="2">
        <f>VLOOKUP($A173,'ESAI - Q3 - Base Case'!$A$56:$N$343,9)</f>
        <v>59.707762055875463</v>
      </c>
      <c r="C173" s="2">
        <f t="shared" si="24"/>
        <v>61.498994917551727</v>
      </c>
      <c r="D173" s="2">
        <f t="shared" si="28"/>
        <v>8.3685467767728312</v>
      </c>
      <c r="E173" s="2">
        <f t="shared" si="29"/>
        <v>69.867541694324558</v>
      </c>
      <c r="G173" s="2">
        <f>VLOOKUP($A173,'ESAI - Q3 - Base Case'!$A$56:$N$343,10)</f>
        <v>52.239065026392375</v>
      </c>
      <c r="H173" s="2">
        <f t="shared" si="25"/>
        <v>53.806236977184149</v>
      </c>
      <c r="I173" s="2">
        <f t="shared" si="30"/>
        <v>3.9841678835996679</v>
      </c>
      <c r="J173" s="2">
        <f t="shared" si="31"/>
        <v>57.790404860783816</v>
      </c>
      <c r="L173" s="2">
        <f t="shared" si="32"/>
        <v>59.707762055875463</v>
      </c>
      <c r="M173" s="2">
        <f t="shared" si="26"/>
        <v>61.498994917551727</v>
      </c>
      <c r="N173" s="2"/>
      <c r="O173" s="2">
        <f t="shared" si="33"/>
        <v>61.498994917551727</v>
      </c>
      <c r="Q173" s="2">
        <f t="shared" si="34"/>
        <v>52.239065026392375</v>
      </c>
      <c r="R173" s="2">
        <f t="shared" si="27"/>
        <v>53.806236977184149</v>
      </c>
      <c r="S173" s="2"/>
      <c r="T173" s="2">
        <f t="shared" si="35"/>
        <v>53.806236977184149</v>
      </c>
      <c r="V173" s="11"/>
    </row>
    <row r="174" spans="1:22" ht="15" customHeight="1" x14ac:dyDescent="0.2">
      <c r="A174" s="112">
        <v>47788</v>
      </c>
      <c r="B174" s="2">
        <f>VLOOKUP($A174,'ESAI - Q3 - Base Case'!$A$56:$N$343,9)</f>
        <v>68.601488635843168</v>
      </c>
      <c r="C174" s="2">
        <f t="shared" si="24"/>
        <v>70.659533294918461</v>
      </c>
      <c r="D174" s="2">
        <f t="shared" si="28"/>
        <v>8.3685467767728312</v>
      </c>
      <c r="E174" s="2">
        <f t="shared" si="29"/>
        <v>79.028080071691292</v>
      </c>
      <c r="G174" s="2">
        <f>VLOOKUP($A174,'ESAI - Q3 - Base Case'!$A$56:$N$343,10)</f>
        <v>57.547259650407469</v>
      </c>
      <c r="H174" s="2">
        <f t="shared" si="25"/>
        <v>59.273677439919695</v>
      </c>
      <c r="I174" s="2">
        <f t="shared" si="30"/>
        <v>3.9841678835996679</v>
      </c>
      <c r="J174" s="2">
        <f t="shared" si="31"/>
        <v>63.257845323519362</v>
      </c>
      <c r="L174" s="2">
        <f t="shared" si="32"/>
        <v>68.601488635843168</v>
      </c>
      <c r="M174" s="2">
        <f t="shared" si="26"/>
        <v>70.659533294918461</v>
      </c>
      <c r="N174" s="2"/>
      <c r="O174" s="2">
        <f t="shared" si="33"/>
        <v>70.659533294918461</v>
      </c>
      <c r="Q174" s="2">
        <f t="shared" si="34"/>
        <v>57.547259650407469</v>
      </c>
      <c r="R174" s="2">
        <f t="shared" si="27"/>
        <v>59.273677439919695</v>
      </c>
      <c r="S174" s="2"/>
      <c r="T174" s="2">
        <f t="shared" si="35"/>
        <v>59.273677439919695</v>
      </c>
      <c r="V174" s="11"/>
    </row>
    <row r="175" spans="1:22" ht="15" customHeight="1" x14ac:dyDescent="0.2">
      <c r="A175" s="112">
        <v>47818</v>
      </c>
      <c r="B175" s="2">
        <f>VLOOKUP($A175,'ESAI - Q3 - Base Case'!$A$56:$N$343,9)</f>
        <v>99.059173780845981</v>
      </c>
      <c r="C175" s="2">
        <f t="shared" si="24"/>
        <v>102.03094899427137</v>
      </c>
      <c r="D175" s="2">
        <f t="shared" si="28"/>
        <v>8.3685467767728312</v>
      </c>
      <c r="E175" s="2">
        <f t="shared" si="29"/>
        <v>110.3994957710442</v>
      </c>
      <c r="G175" s="2">
        <f>VLOOKUP($A175,'ESAI - Q3 - Base Case'!$A$56:$N$343,10)</f>
        <v>74.953112723225487</v>
      </c>
      <c r="H175" s="2">
        <f t="shared" si="25"/>
        <v>77.201706104922252</v>
      </c>
      <c r="I175" s="2">
        <f t="shared" si="30"/>
        <v>3.9841678835996679</v>
      </c>
      <c r="J175" s="2">
        <f t="shared" si="31"/>
        <v>81.185873988521919</v>
      </c>
      <c r="L175" s="2">
        <f t="shared" si="32"/>
        <v>99.059173780845981</v>
      </c>
      <c r="M175" s="2">
        <f t="shared" si="26"/>
        <v>102.03094899427137</v>
      </c>
      <c r="N175" s="2"/>
      <c r="O175" s="2">
        <f t="shared" si="33"/>
        <v>102.03094899427137</v>
      </c>
      <c r="Q175" s="2">
        <f t="shared" si="34"/>
        <v>74.953112723225487</v>
      </c>
      <c r="R175" s="2">
        <f t="shared" si="27"/>
        <v>77.201706104922252</v>
      </c>
      <c r="S175" s="2"/>
      <c r="T175" s="2">
        <f t="shared" si="35"/>
        <v>77.201706104922252</v>
      </c>
      <c r="V175" s="11"/>
    </row>
    <row r="176" spans="1:22" ht="15" customHeight="1" x14ac:dyDescent="0.2">
      <c r="A176" s="112">
        <v>47849</v>
      </c>
      <c r="B176" s="2">
        <f>VLOOKUP($A176,'ESAI - Q3 - Base Case'!$A$56:$N$343,9)</f>
        <v>138.80452354114684</v>
      </c>
      <c r="C176" s="2">
        <f t="shared" si="24"/>
        <v>142.96865924738125</v>
      </c>
      <c r="D176" s="2">
        <f t="shared" si="28"/>
        <v>8.4522322445405571</v>
      </c>
      <c r="E176" s="2">
        <f t="shared" si="29"/>
        <v>151.42089149192182</v>
      </c>
      <c r="G176" s="2">
        <f>VLOOKUP($A176,'ESAI - Q3 - Base Case'!$A$56:$N$343,10)</f>
        <v>93.787612938599736</v>
      </c>
      <c r="H176" s="2">
        <f t="shared" si="25"/>
        <v>96.60124132675773</v>
      </c>
      <c r="I176" s="2">
        <f t="shared" si="30"/>
        <v>4.0240095624356638</v>
      </c>
      <c r="J176" s="2">
        <f t="shared" si="31"/>
        <v>100.6252508891934</v>
      </c>
      <c r="L176" s="2">
        <f t="shared" si="32"/>
        <v>138.80452354114684</v>
      </c>
      <c r="M176" s="2">
        <f t="shared" si="26"/>
        <v>142.96865924738125</v>
      </c>
      <c r="N176" s="2"/>
      <c r="O176" s="2">
        <f t="shared" si="33"/>
        <v>142.96865924738125</v>
      </c>
      <c r="Q176" s="2">
        <f t="shared" si="34"/>
        <v>93.787612938599736</v>
      </c>
      <c r="R176" s="2">
        <f t="shared" si="27"/>
        <v>96.60124132675773</v>
      </c>
      <c r="S176" s="2"/>
      <c r="T176" s="2">
        <f t="shared" si="35"/>
        <v>96.60124132675773</v>
      </c>
      <c r="V176" s="11"/>
    </row>
    <row r="177" spans="1:22" ht="15" customHeight="1" x14ac:dyDescent="0.2">
      <c r="A177" s="112">
        <v>47880</v>
      </c>
      <c r="B177" s="2">
        <f>VLOOKUP($A177,'ESAI - Q3 - Base Case'!$A$56:$N$343,9)</f>
        <v>100.68613779458612</v>
      </c>
      <c r="C177" s="2">
        <f t="shared" si="24"/>
        <v>103.7067219284237</v>
      </c>
      <c r="D177" s="2">
        <f t="shared" si="28"/>
        <v>8.4522322445405571</v>
      </c>
      <c r="E177" s="2">
        <f t="shared" si="29"/>
        <v>112.15895417296426</v>
      </c>
      <c r="G177" s="2">
        <f>VLOOKUP($A177,'ESAI - Q3 - Base Case'!$A$56:$N$343,10)</f>
        <v>84.425446580638422</v>
      </c>
      <c r="H177" s="2">
        <f t="shared" si="25"/>
        <v>86.958209978057582</v>
      </c>
      <c r="I177" s="2">
        <f t="shared" si="30"/>
        <v>4.0240095624356638</v>
      </c>
      <c r="J177" s="2">
        <f t="shared" si="31"/>
        <v>90.982219540493247</v>
      </c>
      <c r="L177" s="2">
        <f t="shared" si="32"/>
        <v>100.68613779458612</v>
      </c>
      <c r="M177" s="2">
        <f t="shared" si="26"/>
        <v>103.7067219284237</v>
      </c>
      <c r="N177" s="2"/>
      <c r="O177" s="2">
        <f t="shared" si="33"/>
        <v>103.7067219284237</v>
      </c>
      <c r="Q177" s="2">
        <f t="shared" si="34"/>
        <v>84.425446580638422</v>
      </c>
      <c r="R177" s="2">
        <f t="shared" si="27"/>
        <v>86.958209978057582</v>
      </c>
      <c r="S177" s="2"/>
      <c r="T177" s="2">
        <f t="shared" si="35"/>
        <v>86.958209978057582</v>
      </c>
      <c r="V177" s="11"/>
    </row>
    <row r="178" spans="1:22" ht="15" customHeight="1" x14ac:dyDescent="0.2">
      <c r="A178" s="112">
        <v>47908</v>
      </c>
      <c r="B178" s="2">
        <f>VLOOKUP($A178,'ESAI - Q3 - Base Case'!$A$56:$N$343,9)</f>
        <v>70.871489452956624</v>
      </c>
      <c r="C178" s="2">
        <f t="shared" si="24"/>
        <v>72.997634136545329</v>
      </c>
      <c r="D178" s="2">
        <f t="shared" si="28"/>
        <v>8.4522322445405571</v>
      </c>
      <c r="E178" s="2">
        <f t="shared" si="29"/>
        <v>81.449866381085883</v>
      </c>
      <c r="G178" s="2">
        <f>VLOOKUP($A178,'ESAI - Q3 - Base Case'!$A$56:$N$343,10)</f>
        <v>59.402775252524613</v>
      </c>
      <c r="H178" s="2">
        <f t="shared" si="25"/>
        <v>61.184858510100355</v>
      </c>
      <c r="I178" s="2">
        <f t="shared" si="30"/>
        <v>4.0240095624356638</v>
      </c>
      <c r="J178" s="2">
        <f t="shared" si="31"/>
        <v>65.208868072536021</v>
      </c>
      <c r="L178" s="2">
        <f t="shared" si="32"/>
        <v>70.871489452956624</v>
      </c>
      <c r="M178" s="2">
        <f t="shared" si="26"/>
        <v>72.997634136545329</v>
      </c>
      <c r="N178" s="2"/>
      <c r="O178" s="2">
        <f t="shared" si="33"/>
        <v>72.997634136545329</v>
      </c>
      <c r="Q178" s="2">
        <f t="shared" si="34"/>
        <v>59.402775252524613</v>
      </c>
      <c r="R178" s="2">
        <f t="shared" si="27"/>
        <v>61.184858510100355</v>
      </c>
      <c r="S178" s="2"/>
      <c r="T178" s="2">
        <f t="shared" si="35"/>
        <v>61.184858510100355</v>
      </c>
      <c r="V178" s="11"/>
    </row>
    <row r="179" spans="1:22" ht="15" customHeight="1" x14ac:dyDescent="0.2">
      <c r="A179" s="112">
        <v>47939</v>
      </c>
      <c r="B179" s="2">
        <f>VLOOKUP($A179,'ESAI - Q3 - Base Case'!$A$56:$N$343,9)</f>
        <v>66.25817280298709</v>
      </c>
      <c r="C179" s="2">
        <f t="shared" si="24"/>
        <v>68.245917987076709</v>
      </c>
      <c r="D179" s="2">
        <f t="shared" si="28"/>
        <v>8.4522322445405571</v>
      </c>
      <c r="E179" s="2">
        <f t="shared" si="29"/>
        <v>76.698150231617262</v>
      </c>
      <c r="G179" s="2">
        <f>VLOOKUP($A179,'ESAI - Q3 - Base Case'!$A$56:$N$343,10)</f>
        <v>53.282205464823512</v>
      </c>
      <c r="H179" s="2">
        <f t="shared" si="25"/>
        <v>54.880671628768219</v>
      </c>
      <c r="I179" s="2">
        <f t="shared" si="30"/>
        <v>4.0240095624356638</v>
      </c>
      <c r="J179" s="2">
        <f t="shared" si="31"/>
        <v>58.904681191203885</v>
      </c>
      <c r="L179" s="2">
        <f t="shared" si="32"/>
        <v>66.25817280298709</v>
      </c>
      <c r="M179" s="2">
        <f t="shared" si="26"/>
        <v>68.245917987076709</v>
      </c>
      <c r="N179" s="2"/>
      <c r="O179" s="2">
        <f t="shared" si="33"/>
        <v>68.245917987076709</v>
      </c>
      <c r="Q179" s="2">
        <f t="shared" si="34"/>
        <v>53.282205464823512</v>
      </c>
      <c r="R179" s="2">
        <f t="shared" si="27"/>
        <v>54.880671628768219</v>
      </c>
      <c r="S179" s="2"/>
      <c r="T179" s="2">
        <f t="shared" si="35"/>
        <v>54.880671628768219</v>
      </c>
      <c r="V179" s="11"/>
    </row>
    <row r="180" spans="1:22" ht="15" customHeight="1" x14ac:dyDescent="0.2">
      <c r="A180" s="112">
        <v>47969</v>
      </c>
      <c r="B180" s="2">
        <f>VLOOKUP($A180,'ESAI - Q3 - Base Case'!$A$56:$N$343,9)</f>
        <v>74.875366257372036</v>
      </c>
      <c r="C180" s="2">
        <f t="shared" si="24"/>
        <v>77.121627245093194</v>
      </c>
      <c r="D180" s="2">
        <f t="shared" si="28"/>
        <v>8.4522322445405571</v>
      </c>
      <c r="E180" s="2">
        <f t="shared" si="29"/>
        <v>85.573859489633747</v>
      </c>
      <c r="G180" s="2">
        <f>VLOOKUP($A180,'ESAI - Q3 - Base Case'!$A$56:$N$343,10)</f>
        <v>55.211782804639995</v>
      </c>
      <c r="H180" s="2">
        <f t="shared" si="25"/>
        <v>56.868136288779198</v>
      </c>
      <c r="I180" s="2">
        <f t="shared" si="30"/>
        <v>4.0240095624356638</v>
      </c>
      <c r="J180" s="2">
        <f t="shared" si="31"/>
        <v>60.892145851214863</v>
      </c>
      <c r="L180" s="2">
        <f t="shared" si="32"/>
        <v>74.875366257372036</v>
      </c>
      <c r="M180" s="2">
        <f t="shared" si="26"/>
        <v>77.121627245093194</v>
      </c>
      <c r="N180" s="2"/>
      <c r="O180" s="2">
        <f t="shared" si="33"/>
        <v>77.121627245093194</v>
      </c>
      <c r="Q180" s="2">
        <f t="shared" si="34"/>
        <v>55.211782804639995</v>
      </c>
      <c r="R180" s="2">
        <f t="shared" si="27"/>
        <v>56.868136288779198</v>
      </c>
      <c r="S180" s="2"/>
      <c r="T180" s="2">
        <f t="shared" si="35"/>
        <v>56.868136288779198</v>
      </c>
      <c r="V180" s="11"/>
    </row>
    <row r="181" spans="1:22" ht="15" customHeight="1" x14ac:dyDescent="0.2">
      <c r="A181" s="112">
        <v>48000</v>
      </c>
      <c r="B181" s="2">
        <f>VLOOKUP($A181,'ESAI - Q3 - Base Case'!$A$56:$N$343,9)</f>
        <v>79.258843899636688</v>
      </c>
      <c r="C181" s="2">
        <f t="shared" si="24"/>
        <v>81.636609216625786</v>
      </c>
      <c r="D181" s="2">
        <f t="shared" si="28"/>
        <v>8.4522322445405571</v>
      </c>
      <c r="E181" s="2">
        <f t="shared" si="29"/>
        <v>90.088841461166339</v>
      </c>
      <c r="G181" s="2">
        <f>VLOOKUP($A181,'ESAI - Q3 - Base Case'!$A$56:$N$343,10)</f>
        <v>56.559021413081048</v>
      </c>
      <c r="H181" s="2">
        <f t="shared" si="25"/>
        <v>58.255792055473478</v>
      </c>
      <c r="I181" s="2">
        <f t="shared" si="30"/>
        <v>4.0240095624356638</v>
      </c>
      <c r="J181" s="2">
        <f t="shared" si="31"/>
        <v>62.279801617909143</v>
      </c>
      <c r="L181" s="2">
        <f t="shared" si="32"/>
        <v>79.258843899636688</v>
      </c>
      <c r="M181" s="2">
        <f t="shared" si="26"/>
        <v>81.636609216625786</v>
      </c>
      <c r="N181" s="2"/>
      <c r="O181" s="2">
        <f t="shared" si="33"/>
        <v>81.636609216625786</v>
      </c>
      <c r="Q181" s="2">
        <f t="shared" si="34"/>
        <v>56.559021413081048</v>
      </c>
      <c r="R181" s="2">
        <f t="shared" si="27"/>
        <v>58.255792055473478</v>
      </c>
      <c r="S181" s="2"/>
      <c r="T181" s="2">
        <f t="shared" si="35"/>
        <v>58.255792055473478</v>
      </c>
      <c r="V181" s="11"/>
    </row>
    <row r="182" spans="1:22" ht="15" customHeight="1" x14ac:dyDescent="0.2">
      <c r="A182" s="112">
        <v>48030</v>
      </c>
      <c r="B182" s="2">
        <f>VLOOKUP($A182,'ESAI - Q3 - Base Case'!$A$56:$N$343,9)</f>
        <v>96.777421431039812</v>
      </c>
      <c r="C182" s="2">
        <f t="shared" si="24"/>
        <v>99.680744073971013</v>
      </c>
      <c r="D182" s="2">
        <f t="shared" si="28"/>
        <v>8.4522322445405571</v>
      </c>
      <c r="E182" s="2">
        <f t="shared" si="29"/>
        <v>108.13297631851157</v>
      </c>
      <c r="G182" s="2">
        <f>VLOOKUP($A182,'ESAI - Q3 - Base Case'!$A$56:$N$343,10)</f>
        <v>59.552692444702878</v>
      </c>
      <c r="H182" s="2">
        <f t="shared" si="25"/>
        <v>61.339273218043964</v>
      </c>
      <c r="I182" s="2">
        <f t="shared" si="30"/>
        <v>4.0240095624356638</v>
      </c>
      <c r="J182" s="2">
        <f t="shared" si="31"/>
        <v>65.363282780479622</v>
      </c>
      <c r="L182" s="2">
        <f t="shared" si="32"/>
        <v>96.777421431039812</v>
      </c>
      <c r="M182" s="2">
        <f t="shared" si="26"/>
        <v>99.680744073971013</v>
      </c>
      <c r="N182" s="2"/>
      <c r="O182" s="2">
        <f t="shared" si="33"/>
        <v>99.680744073971013</v>
      </c>
      <c r="Q182" s="2">
        <f t="shared" si="34"/>
        <v>59.552692444702878</v>
      </c>
      <c r="R182" s="2">
        <f t="shared" si="27"/>
        <v>61.339273218043964</v>
      </c>
      <c r="S182" s="2"/>
      <c r="T182" s="2">
        <f t="shared" si="35"/>
        <v>61.339273218043964</v>
      </c>
      <c r="V182" s="11"/>
    </row>
    <row r="183" spans="1:22" ht="15" customHeight="1" x14ac:dyDescent="0.2">
      <c r="A183" s="112">
        <v>48061</v>
      </c>
      <c r="B183" s="2">
        <f>VLOOKUP($A183,'ESAI - Q3 - Base Case'!$A$56:$N$343,9)</f>
        <v>75.664102255718817</v>
      </c>
      <c r="C183" s="2">
        <f t="shared" si="24"/>
        <v>77.934025323390387</v>
      </c>
      <c r="D183" s="2">
        <f t="shared" si="28"/>
        <v>8.4522322445405571</v>
      </c>
      <c r="E183" s="2">
        <f t="shared" si="29"/>
        <v>86.38625756793094</v>
      </c>
      <c r="G183" s="2">
        <f>VLOOKUP($A183,'ESAI - Q3 - Base Case'!$A$56:$N$343,10)</f>
        <v>58.634355827844423</v>
      </c>
      <c r="H183" s="2">
        <f t="shared" si="25"/>
        <v>60.39338650267976</v>
      </c>
      <c r="I183" s="2">
        <f t="shared" si="30"/>
        <v>4.0240095624356638</v>
      </c>
      <c r="J183" s="2">
        <f t="shared" si="31"/>
        <v>64.417396065115426</v>
      </c>
      <c r="L183" s="2">
        <f t="shared" si="32"/>
        <v>75.664102255718817</v>
      </c>
      <c r="M183" s="2">
        <f t="shared" si="26"/>
        <v>77.934025323390387</v>
      </c>
      <c r="N183" s="2"/>
      <c r="O183" s="2">
        <f t="shared" si="33"/>
        <v>77.934025323390387</v>
      </c>
      <c r="Q183" s="2">
        <f t="shared" si="34"/>
        <v>58.634355827844423</v>
      </c>
      <c r="R183" s="2">
        <f t="shared" si="27"/>
        <v>60.39338650267976</v>
      </c>
      <c r="S183" s="2"/>
      <c r="T183" s="2">
        <f t="shared" si="35"/>
        <v>60.39338650267976</v>
      </c>
      <c r="V183" s="11"/>
    </row>
    <row r="184" spans="1:22" ht="15" customHeight="1" x14ac:dyDescent="0.2">
      <c r="A184" s="112">
        <v>48092</v>
      </c>
      <c r="B184" s="2">
        <f>VLOOKUP($A184,'ESAI - Q3 - Base Case'!$A$56:$N$343,9)</f>
        <v>63.661528253957563</v>
      </c>
      <c r="C184" s="2">
        <f t="shared" si="24"/>
        <v>65.571374101576296</v>
      </c>
      <c r="D184" s="2">
        <f t="shared" si="28"/>
        <v>8.4522322445405571</v>
      </c>
      <c r="E184" s="2">
        <f t="shared" si="29"/>
        <v>74.02360634611685</v>
      </c>
      <c r="G184" s="2">
        <f>VLOOKUP($A184,'ESAI - Q3 - Base Case'!$A$56:$N$343,10)</f>
        <v>55.750060863195472</v>
      </c>
      <c r="H184" s="2">
        <f t="shared" si="25"/>
        <v>57.422562689091336</v>
      </c>
      <c r="I184" s="2">
        <f t="shared" si="30"/>
        <v>4.0240095624356638</v>
      </c>
      <c r="J184" s="2">
        <f t="shared" si="31"/>
        <v>61.446572251527002</v>
      </c>
      <c r="L184" s="2">
        <f t="shared" si="32"/>
        <v>63.661528253957563</v>
      </c>
      <c r="M184" s="2">
        <f t="shared" si="26"/>
        <v>65.571374101576296</v>
      </c>
      <c r="N184" s="2"/>
      <c r="O184" s="2">
        <f t="shared" si="33"/>
        <v>65.571374101576296</v>
      </c>
      <c r="Q184" s="2">
        <f t="shared" si="34"/>
        <v>55.750060863195472</v>
      </c>
      <c r="R184" s="2">
        <f t="shared" si="27"/>
        <v>57.422562689091336</v>
      </c>
      <c r="S184" s="2"/>
      <c r="T184" s="2">
        <f t="shared" si="35"/>
        <v>57.422562689091336</v>
      </c>
      <c r="V184" s="11"/>
    </row>
    <row r="185" spans="1:22" ht="15" customHeight="1" x14ac:dyDescent="0.2">
      <c r="A185" s="112">
        <v>48122</v>
      </c>
      <c r="B185" s="2">
        <f>VLOOKUP($A185,'ESAI - Q3 - Base Case'!$A$56:$N$343,9)</f>
        <v>60.901917296992977</v>
      </c>
      <c r="C185" s="2">
        <f t="shared" si="24"/>
        <v>62.728974815902767</v>
      </c>
      <c r="D185" s="2">
        <f t="shared" si="28"/>
        <v>8.4522322445405571</v>
      </c>
      <c r="E185" s="2">
        <f t="shared" si="29"/>
        <v>71.181207060443327</v>
      </c>
      <c r="G185" s="2">
        <f>VLOOKUP($A185,'ESAI - Q3 - Base Case'!$A$56:$N$343,10)</f>
        <v>53.283846326920226</v>
      </c>
      <c r="H185" s="2">
        <f t="shared" si="25"/>
        <v>54.882361716727836</v>
      </c>
      <c r="I185" s="2">
        <f t="shared" si="30"/>
        <v>4.0240095624356638</v>
      </c>
      <c r="J185" s="2">
        <f t="shared" si="31"/>
        <v>58.906371279163501</v>
      </c>
      <c r="L185" s="2">
        <f t="shared" si="32"/>
        <v>60.901917296992977</v>
      </c>
      <c r="M185" s="2">
        <f t="shared" si="26"/>
        <v>62.728974815902767</v>
      </c>
      <c r="N185" s="2"/>
      <c r="O185" s="2">
        <f t="shared" si="33"/>
        <v>62.728974815902767</v>
      </c>
      <c r="Q185" s="2">
        <f t="shared" si="34"/>
        <v>53.283846326920226</v>
      </c>
      <c r="R185" s="2">
        <f t="shared" si="27"/>
        <v>54.882361716727836</v>
      </c>
      <c r="S185" s="2"/>
      <c r="T185" s="2">
        <f t="shared" si="35"/>
        <v>54.882361716727836</v>
      </c>
      <c r="V185" s="11"/>
    </row>
    <row r="186" spans="1:22" ht="15" customHeight="1" x14ac:dyDescent="0.2">
      <c r="A186" s="112">
        <v>48153</v>
      </c>
      <c r="B186" s="2">
        <f>VLOOKUP($A186,'ESAI - Q3 - Base Case'!$A$56:$N$343,9)</f>
        <v>69.973518408560039</v>
      </c>
      <c r="C186" s="2">
        <f t="shared" si="24"/>
        <v>72.072723960816845</v>
      </c>
      <c r="D186" s="2">
        <f t="shared" si="28"/>
        <v>8.4522322445405571</v>
      </c>
      <c r="E186" s="2">
        <f t="shared" si="29"/>
        <v>80.524956205357398</v>
      </c>
      <c r="G186" s="2">
        <f>VLOOKUP($A186,'ESAI - Q3 - Base Case'!$A$56:$N$343,10)</f>
        <v>58.698204843415617</v>
      </c>
      <c r="H186" s="2">
        <f t="shared" si="25"/>
        <v>60.459150988718086</v>
      </c>
      <c r="I186" s="2">
        <f t="shared" si="30"/>
        <v>4.0240095624356638</v>
      </c>
      <c r="J186" s="2">
        <f t="shared" si="31"/>
        <v>64.483160551153745</v>
      </c>
      <c r="L186" s="2">
        <f t="shared" si="32"/>
        <v>69.973518408560039</v>
      </c>
      <c r="M186" s="2">
        <f t="shared" si="26"/>
        <v>72.072723960816845</v>
      </c>
      <c r="N186" s="2"/>
      <c r="O186" s="2">
        <f t="shared" si="33"/>
        <v>72.072723960816845</v>
      </c>
      <c r="Q186" s="2">
        <f t="shared" si="34"/>
        <v>58.698204843415617</v>
      </c>
      <c r="R186" s="2">
        <f t="shared" si="27"/>
        <v>60.459150988718086</v>
      </c>
      <c r="S186" s="2"/>
      <c r="T186" s="2">
        <f t="shared" si="35"/>
        <v>60.459150988718086</v>
      </c>
      <c r="V186" s="11"/>
    </row>
    <row r="187" spans="1:22" ht="15" customHeight="1" x14ac:dyDescent="0.2">
      <c r="A187" s="113">
        <v>48183</v>
      </c>
      <c r="B187" s="9">
        <f>VLOOKUP($A187,'ESAI - Q3 - Base Case'!$A$56:$N$343,9)</f>
        <v>101.0403572564629</v>
      </c>
      <c r="C187" s="9">
        <f t="shared" si="24"/>
        <v>104.07156797415679</v>
      </c>
      <c r="D187" s="9">
        <f t="shared" si="28"/>
        <v>8.4522322445405571</v>
      </c>
      <c r="E187" s="9">
        <f t="shared" si="29"/>
        <v>112.52380021869735</v>
      </c>
      <c r="F187" s="111"/>
      <c r="G187" s="9">
        <f>VLOOKUP($A187,'ESAI - Q3 - Base Case'!$A$56:$N$343,10)</f>
        <v>76.452174977689992</v>
      </c>
      <c r="H187" s="9">
        <f t="shared" si="25"/>
        <v>78.74574022702069</v>
      </c>
      <c r="I187" s="9">
        <f t="shared" si="30"/>
        <v>4.0240095624356638</v>
      </c>
      <c r="J187" s="9">
        <f t="shared" si="31"/>
        <v>82.769749789456355</v>
      </c>
      <c r="K187" s="111"/>
      <c r="L187" s="9">
        <f t="shared" si="32"/>
        <v>101.0403572564629</v>
      </c>
      <c r="M187" s="9">
        <f t="shared" si="26"/>
        <v>104.07156797415679</v>
      </c>
      <c r="N187" s="9"/>
      <c r="O187" s="9">
        <f t="shared" si="33"/>
        <v>104.07156797415679</v>
      </c>
      <c r="P187" s="111"/>
      <c r="Q187" s="9">
        <f t="shared" si="34"/>
        <v>76.452174977689992</v>
      </c>
      <c r="R187" s="9">
        <f t="shared" si="27"/>
        <v>78.74574022702069</v>
      </c>
      <c r="S187" s="9"/>
      <c r="T187" s="9">
        <f t="shared" si="35"/>
        <v>78.74574022702069</v>
      </c>
      <c r="V187" s="11"/>
    </row>
    <row r="188" spans="1:22" ht="15" customHeight="1" x14ac:dyDescent="0.2">
      <c r="A188" s="112">
        <v>48214</v>
      </c>
      <c r="B188" s="2">
        <f>VLOOKUP($A188,'ESAI - Q3 - Base Case'!$A$56:$N$343,9)</f>
        <v>141.58061401196977</v>
      </c>
      <c r="C188" s="2">
        <f t="shared" si="24"/>
        <v>145.82803243232888</v>
      </c>
      <c r="D188" s="2">
        <f t="shared" si="28"/>
        <v>8.5367545669859641</v>
      </c>
      <c r="E188" s="2">
        <f t="shared" si="29"/>
        <v>154.36478699931484</v>
      </c>
      <c r="G188" s="2">
        <f>VLOOKUP($A188,'ESAI - Q3 - Base Case'!$A$56:$N$343,10)</f>
        <v>95.663365197371732</v>
      </c>
      <c r="H188" s="2">
        <f t="shared" si="25"/>
        <v>98.533266153292885</v>
      </c>
      <c r="I188" s="2">
        <f t="shared" si="30"/>
        <v>4.06424965806002</v>
      </c>
      <c r="J188" s="2">
        <f t="shared" si="31"/>
        <v>102.59751581135291</v>
      </c>
      <c r="L188" s="2">
        <f t="shared" si="32"/>
        <v>141.58061401196977</v>
      </c>
      <c r="M188" s="2">
        <f t="shared" si="26"/>
        <v>145.82803243232888</v>
      </c>
      <c r="N188" s="2"/>
      <c r="O188" s="2">
        <f t="shared" si="33"/>
        <v>145.82803243232888</v>
      </c>
      <c r="Q188" s="2">
        <f t="shared" si="34"/>
        <v>95.663365197371732</v>
      </c>
      <c r="R188" s="2">
        <f t="shared" si="27"/>
        <v>98.533266153292885</v>
      </c>
      <c r="S188" s="2"/>
      <c r="T188" s="2">
        <f t="shared" si="35"/>
        <v>98.533266153292885</v>
      </c>
      <c r="V188" s="11"/>
    </row>
    <row r="189" spans="1:22" ht="15" customHeight="1" x14ac:dyDescent="0.2">
      <c r="A189" s="112">
        <v>48245</v>
      </c>
      <c r="B189" s="2">
        <f>VLOOKUP($A189,'ESAI - Q3 - Base Case'!$A$56:$N$343,9)</f>
        <v>102.69986055047784</v>
      </c>
      <c r="C189" s="2">
        <f t="shared" si="24"/>
        <v>105.78085636699217</v>
      </c>
      <c r="D189" s="2">
        <f t="shared" si="28"/>
        <v>8.5367545669859641</v>
      </c>
      <c r="E189" s="2">
        <f t="shared" si="29"/>
        <v>114.31761093397813</v>
      </c>
      <c r="G189" s="2">
        <f>VLOOKUP($A189,'ESAI - Q3 - Base Case'!$A$56:$N$343,10)</f>
        <v>86.113955512251195</v>
      </c>
      <c r="H189" s="2">
        <f t="shared" si="25"/>
        <v>88.697374177618727</v>
      </c>
      <c r="I189" s="2">
        <f t="shared" si="30"/>
        <v>4.06424965806002</v>
      </c>
      <c r="J189" s="2">
        <f t="shared" si="31"/>
        <v>92.761623835678748</v>
      </c>
      <c r="L189" s="2">
        <f t="shared" si="32"/>
        <v>102.69986055047784</v>
      </c>
      <c r="M189" s="2">
        <f t="shared" si="26"/>
        <v>105.78085636699217</v>
      </c>
      <c r="N189" s="2"/>
      <c r="O189" s="2">
        <f t="shared" si="33"/>
        <v>105.78085636699217</v>
      </c>
      <c r="Q189" s="2">
        <f t="shared" si="34"/>
        <v>86.113955512251195</v>
      </c>
      <c r="R189" s="2">
        <f t="shared" si="27"/>
        <v>88.697374177618727</v>
      </c>
      <c r="S189" s="2"/>
      <c r="T189" s="2">
        <f t="shared" si="35"/>
        <v>88.697374177618727</v>
      </c>
      <c r="V189" s="11"/>
    </row>
    <row r="190" spans="1:22" ht="15" customHeight="1" x14ac:dyDescent="0.2">
      <c r="A190" s="112">
        <v>48274</v>
      </c>
      <c r="B190" s="2">
        <f>VLOOKUP($A190,'ESAI - Q3 - Base Case'!$A$56:$N$343,9)</f>
        <v>72.288919242015751</v>
      </c>
      <c r="C190" s="2">
        <f t="shared" si="24"/>
        <v>74.45758681927623</v>
      </c>
      <c r="D190" s="2">
        <f t="shared" si="28"/>
        <v>8.5367545669859641</v>
      </c>
      <c r="E190" s="2">
        <f t="shared" si="29"/>
        <v>82.994341386262192</v>
      </c>
      <c r="G190" s="2">
        <f>VLOOKUP($A190,'ESAI - Q3 - Base Case'!$A$56:$N$343,10)</f>
        <v>60.590830757575105</v>
      </c>
      <c r="H190" s="2">
        <f t="shared" si="25"/>
        <v>62.408555680302364</v>
      </c>
      <c r="I190" s="2">
        <f t="shared" si="30"/>
        <v>4.06424965806002</v>
      </c>
      <c r="J190" s="2">
        <f t="shared" si="31"/>
        <v>66.472805338362377</v>
      </c>
      <c r="L190" s="2">
        <f t="shared" si="32"/>
        <v>72.288919242015751</v>
      </c>
      <c r="M190" s="2">
        <f t="shared" si="26"/>
        <v>74.45758681927623</v>
      </c>
      <c r="N190" s="2"/>
      <c r="O190" s="2">
        <f t="shared" si="33"/>
        <v>74.45758681927623</v>
      </c>
      <c r="Q190" s="2">
        <f t="shared" si="34"/>
        <v>60.590830757575105</v>
      </c>
      <c r="R190" s="2">
        <f t="shared" si="27"/>
        <v>62.408555680302364</v>
      </c>
      <c r="S190" s="2"/>
      <c r="T190" s="2">
        <f t="shared" si="35"/>
        <v>62.408555680302364</v>
      </c>
      <c r="V190" s="11"/>
    </row>
    <row r="191" spans="1:22" ht="15" customHeight="1" x14ac:dyDescent="0.2">
      <c r="A191" s="112">
        <v>48305</v>
      </c>
      <c r="B191" s="2">
        <f>VLOOKUP($A191,'ESAI - Q3 - Base Case'!$A$56:$N$343,9)</f>
        <v>67.583336259046831</v>
      </c>
      <c r="C191" s="2">
        <f t="shared" si="24"/>
        <v>69.610836346818232</v>
      </c>
      <c r="D191" s="2">
        <f t="shared" si="28"/>
        <v>8.5367545669859641</v>
      </c>
      <c r="E191" s="2">
        <f t="shared" si="29"/>
        <v>78.147590913804194</v>
      </c>
      <c r="G191" s="2">
        <f>VLOOKUP($A191,'ESAI - Q3 - Base Case'!$A$56:$N$343,10)</f>
        <v>54.347849574119984</v>
      </c>
      <c r="H191" s="2">
        <f t="shared" si="25"/>
        <v>55.978285061343584</v>
      </c>
      <c r="I191" s="2">
        <f t="shared" si="30"/>
        <v>4.06424965806002</v>
      </c>
      <c r="J191" s="2">
        <f t="shared" si="31"/>
        <v>60.042534719403605</v>
      </c>
      <c r="L191" s="2">
        <f t="shared" si="32"/>
        <v>67.583336259046831</v>
      </c>
      <c r="M191" s="2">
        <f t="shared" si="26"/>
        <v>69.610836346818232</v>
      </c>
      <c r="N191" s="2"/>
      <c r="O191" s="2">
        <f t="shared" si="33"/>
        <v>69.610836346818232</v>
      </c>
      <c r="Q191" s="2">
        <f t="shared" si="34"/>
        <v>54.347849574119984</v>
      </c>
      <c r="R191" s="2">
        <f t="shared" si="27"/>
        <v>55.978285061343584</v>
      </c>
      <c r="S191" s="2"/>
      <c r="T191" s="2">
        <f t="shared" si="35"/>
        <v>55.978285061343584</v>
      </c>
      <c r="V191" s="11"/>
    </row>
    <row r="192" spans="1:22" ht="15" customHeight="1" x14ac:dyDescent="0.2">
      <c r="A192" s="112">
        <v>48335</v>
      </c>
      <c r="B192" s="2">
        <f>VLOOKUP($A192,'ESAI - Q3 - Base Case'!$A$56:$N$343,9)</f>
        <v>76.372873582519475</v>
      </c>
      <c r="C192" s="2">
        <f t="shared" si="24"/>
        <v>78.664059789995065</v>
      </c>
      <c r="D192" s="2">
        <f t="shared" si="28"/>
        <v>8.5367545669859641</v>
      </c>
      <c r="E192" s="2">
        <f t="shared" si="29"/>
        <v>87.200814356981027</v>
      </c>
      <c r="G192" s="2">
        <f>VLOOKUP($A192,'ESAI - Q3 - Base Case'!$A$56:$N$343,10)</f>
        <v>56.316018460732799</v>
      </c>
      <c r="H192" s="2">
        <f t="shared" si="25"/>
        <v>58.005499014554786</v>
      </c>
      <c r="I192" s="2">
        <f t="shared" si="30"/>
        <v>4.06424965806002</v>
      </c>
      <c r="J192" s="2">
        <f t="shared" si="31"/>
        <v>62.069748672614807</v>
      </c>
      <c r="L192" s="2">
        <f t="shared" si="32"/>
        <v>76.372873582519475</v>
      </c>
      <c r="M192" s="2">
        <f t="shared" si="26"/>
        <v>78.664059789995065</v>
      </c>
      <c r="N192" s="2"/>
      <c r="O192" s="2">
        <f t="shared" si="33"/>
        <v>78.664059789995065</v>
      </c>
      <c r="Q192" s="2">
        <f t="shared" si="34"/>
        <v>56.316018460732799</v>
      </c>
      <c r="R192" s="2">
        <f t="shared" si="27"/>
        <v>58.005499014554786</v>
      </c>
      <c r="S192" s="2"/>
      <c r="T192" s="2">
        <f t="shared" si="35"/>
        <v>58.005499014554786</v>
      </c>
      <c r="V192" s="11"/>
    </row>
    <row r="193" spans="1:22" ht="15" customHeight="1" x14ac:dyDescent="0.2">
      <c r="A193" s="112">
        <v>48366</v>
      </c>
      <c r="B193" s="2">
        <f>VLOOKUP($A193,'ESAI - Q3 - Base Case'!$A$56:$N$343,9)</f>
        <v>80.844020777629424</v>
      </c>
      <c r="C193" s="2">
        <f t="shared" si="24"/>
        <v>83.269341400958311</v>
      </c>
      <c r="D193" s="2">
        <f t="shared" si="28"/>
        <v>8.5367545669859641</v>
      </c>
      <c r="E193" s="2">
        <f t="shared" si="29"/>
        <v>91.806095967944273</v>
      </c>
      <c r="G193" s="2">
        <f>VLOOKUP($A193,'ESAI - Q3 - Base Case'!$A$56:$N$343,10)</f>
        <v>57.69020184134267</v>
      </c>
      <c r="H193" s="2">
        <f t="shared" si="25"/>
        <v>59.420907896582953</v>
      </c>
      <c r="I193" s="2">
        <f t="shared" si="30"/>
        <v>4.06424965806002</v>
      </c>
      <c r="J193" s="2">
        <f t="shared" si="31"/>
        <v>63.485157554642974</v>
      </c>
      <c r="L193" s="2">
        <f t="shared" si="32"/>
        <v>80.844020777629424</v>
      </c>
      <c r="M193" s="2">
        <f t="shared" si="26"/>
        <v>83.269341400958311</v>
      </c>
      <c r="N193" s="2"/>
      <c r="O193" s="2">
        <f t="shared" si="33"/>
        <v>83.269341400958311</v>
      </c>
      <c r="Q193" s="2">
        <f t="shared" si="34"/>
        <v>57.69020184134267</v>
      </c>
      <c r="R193" s="2">
        <f t="shared" si="27"/>
        <v>59.420907896582953</v>
      </c>
      <c r="S193" s="2"/>
      <c r="T193" s="2">
        <f t="shared" si="35"/>
        <v>59.420907896582953</v>
      </c>
      <c r="V193" s="11"/>
    </row>
    <row r="194" spans="1:22" ht="15" customHeight="1" x14ac:dyDescent="0.2">
      <c r="A194" s="112">
        <v>48396</v>
      </c>
      <c r="B194" s="2">
        <f>VLOOKUP($A194,'ESAI - Q3 - Base Case'!$A$56:$N$343,9)</f>
        <v>98.712969859660603</v>
      </c>
      <c r="C194" s="2">
        <f t="shared" si="24"/>
        <v>101.67435895545043</v>
      </c>
      <c r="D194" s="2">
        <f t="shared" si="28"/>
        <v>8.5367545669859641</v>
      </c>
      <c r="E194" s="2">
        <f t="shared" si="29"/>
        <v>110.21111352243639</v>
      </c>
      <c r="G194" s="2">
        <f>VLOOKUP($A194,'ESAI - Q3 - Base Case'!$A$56:$N$343,10)</f>
        <v>60.743746293596935</v>
      </c>
      <c r="H194" s="2">
        <f t="shared" si="25"/>
        <v>62.566058682404844</v>
      </c>
      <c r="I194" s="2">
        <f t="shared" si="30"/>
        <v>4.06424965806002</v>
      </c>
      <c r="J194" s="2">
        <f t="shared" si="31"/>
        <v>66.630308340464865</v>
      </c>
      <c r="L194" s="2">
        <f t="shared" si="32"/>
        <v>98.712969859660603</v>
      </c>
      <c r="M194" s="2">
        <f t="shared" si="26"/>
        <v>101.67435895545043</v>
      </c>
      <c r="N194" s="2"/>
      <c r="O194" s="2">
        <f t="shared" si="33"/>
        <v>101.67435895545043</v>
      </c>
      <c r="Q194" s="2">
        <f t="shared" si="34"/>
        <v>60.743746293596935</v>
      </c>
      <c r="R194" s="2">
        <f t="shared" si="27"/>
        <v>62.566058682404844</v>
      </c>
      <c r="S194" s="2"/>
      <c r="T194" s="2">
        <f t="shared" si="35"/>
        <v>62.566058682404844</v>
      </c>
      <c r="V194" s="11"/>
    </row>
    <row r="195" spans="1:22" ht="15" customHeight="1" x14ac:dyDescent="0.2">
      <c r="A195" s="112">
        <v>48427</v>
      </c>
      <c r="B195" s="2">
        <f>VLOOKUP($A195,'ESAI - Q3 - Base Case'!$A$56:$N$343,9)</f>
        <v>77.177384300833197</v>
      </c>
      <c r="C195" s="2">
        <f t="shared" si="24"/>
        <v>79.492705829858195</v>
      </c>
      <c r="D195" s="2">
        <f t="shared" si="28"/>
        <v>8.5367545669859641</v>
      </c>
      <c r="E195" s="2">
        <f t="shared" si="29"/>
        <v>88.029460396844158</v>
      </c>
      <c r="G195" s="2">
        <f>VLOOKUP($A195,'ESAI - Q3 - Base Case'!$A$56:$N$343,10)</f>
        <v>59.80704294440131</v>
      </c>
      <c r="H195" s="2">
        <f t="shared" si="25"/>
        <v>61.601254232733353</v>
      </c>
      <c r="I195" s="2">
        <f t="shared" si="30"/>
        <v>4.06424965806002</v>
      </c>
      <c r="J195" s="2">
        <f t="shared" si="31"/>
        <v>65.665503890793374</v>
      </c>
      <c r="L195" s="2">
        <f t="shared" si="32"/>
        <v>77.177384300833197</v>
      </c>
      <c r="M195" s="2">
        <f t="shared" si="26"/>
        <v>79.492705829858195</v>
      </c>
      <c r="N195" s="2"/>
      <c r="O195" s="2">
        <f t="shared" si="33"/>
        <v>79.492705829858195</v>
      </c>
      <c r="Q195" s="2">
        <f t="shared" si="34"/>
        <v>59.80704294440131</v>
      </c>
      <c r="R195" s="2">
        <f t="shared" si="27"/>
        <v>61.601254232733353</v>
      </c>
      <c r="S195" s="2"/>
      <c r="T195" s="2">
        <f t="shared" si="35"/>
        <v>61.601254232733353</v>
      </c>
      <c r="V195" s="11"/>
    </row>
    <row r="196" spans="1:22" ht="15" customHeight="1" x14ac:dyDescent="0.2">
      <c r="A196" s="112">
        <v>48458</v>
      </c>
      <c r="B196" s="2">
        <f>VLOOKUP($A196,'ESAI - Q3 - Base Case'!$A$56:$N$343,9)</f>
        <v>64.934758819036716</v>
      </c>
      <c r="C196" s="2">
        <f t="shared" si="24"/>
        <v>66.882801583607815</v>
      </c>
      <c r="D196" s="2">
        <f t="shared" si="28"/>
        <v>8.5367545669859641</v>
      </c>
      <c r="E196" s="2">
        <f t="shared" si="29"/>
        <v>75.419556150593777</v>
      </c>
      <c r="G196" s="2">
        <f>VLOOKUP($A196,'ESAI - Q3 - Base Case'!$A$56:$N$343,10)</f>
        <v>56.865062080459381</v>
      </c>
      <c r="H196" s="2">
        <f t="shared" si="25"/>
        <v>58.571013942873165</v>
      </c>
      <c r="I196" s="2">
        <f t="shared" si="30"/>
        <v>4.06424965806002</v>
      </c>
      <c r="J196" s="2">
        <f t="shared" si="31"/>
        <v>62.635263600933186</v>
      </c>
      <c r="L196" s="2">
        <f t="shared" si="32"/>
        <v>64.934758819036716</v>
      </c>
      <c r="M196" s="2">
        <f t="shared" si="26"/>
        <v>66.882801583607815</v>
      </c>
      <c r="N196" s="2"/>
      <c r="O196" s="2">
        <f t="shared" si="33"/>
        <v>66.882801583607815</v>
      </c>
      <c r="Q196" s="2">
        <f t="shared" si="34"/>
        <v>56.865062080459381</v>
      </c>
      <c r="R196" s="2">
        <f t="shared" si="27"/>
        <v>58.571013942873165</v>
      </c>
      <c r="S196" s="2"/>
      <c r="T196" s="2">
        <f t="shared" si="35"/>
        <v>58.571013942873165</v>
      </c>
      <c r="V196" s="11"/>
    </row>
    <row r="197" spans="1:22" ht="15" customHeight="1" x14ac:dyDescent="0.2">
      <c r="A197" s="112">
        <v>48488</v>
      </c>
      <c r="B197" s="2">
        <f>VLOOKUP($A197,'ESAI - Q3 - Base Case'!$A$56:$N$343,9)</f>
        <v>62.119955642932837</v>
      </c>
      <c r="C197" s="2">
        <f t="shared" si="24"/>
        <v>63.983554312220825</v>
      </c>
      <c r="D197" s="2">
        <f t="shared" si="28"/>
        <v>8.5367545669859641</v>
      </c>
      <c r="E197" s="2">
        <f t="shared" si="29"/>
        <v>72.520308879206794</v>
      </c>
      <c r="G197" s="2">
        <f>VLOOKUP($A197,'ESAI - Q3 - Base Case'!$A$56:$N$343,10)</f>
        <v>54.349523253458635</v>
      </c>
      <c r="H197" s="2">
        <f t="shared" si="25"/>
        <v>55.980008951062395</v>
      </c>
      <c r="I197" s="2">
        <f t="shared" si="30"/>
        <v>4.06424965806002</v>
      </c>
      <c r="J197" s="2">
        <f t="shared" si="31"/>
        <v>60.044258609122416</v>
      </c>
      <c r="L197" s="2">
        <f t="shared" si="32"/>
        <v>62.119955642932837</v>
      </c>
      <c r="M197" s="2">
        <f t="shared" si="26"/>
        <v>63.983554312220825</v>
      </c>
      <c r="N197" s="2"/>
      <c r="O197" s="2">
        <f t="shared" si="33"/>
        <v>63.983554312220825</v>
      </c>
      <c r="Q197" s="2">
        <f t="shared" si="34"/>
        <v>54.349523253458635</v>
      </c>
      <c r="R197" s="2">
        <f t="shared" si="27"/>
        <v>55.980008951062395</v>
      </c>
      <c r="S197" s="2"/>
      <c r="T197" s="2">
        <f t="shared" si="35"/>
        <v>55.980008951062395</v>
      </c>
      <c r="V197" s="11"/>
    </row>
    <row r="198" spans="1:22" ht="15" customHeight="1" x14ac:dyDescent="0.2">
      <c r="A198" s="112">
        <v>48519</v>
      </c>
      <c r="B198" s="2">
        <f>VLOOKUP($A198,'ESAI - Q3 - Base Case'!$A$56:$N$343,9)</f>
        <v>71.372988776731248</v>
      </c>
      <c r="C198" s="2">
        <f t="shared" si="24"/>
        <v>73.514178440033191</v>
      </c>
      <c r="D198" s="2">
        <f t="shared" si="28"/>
        <v>8.5367545669859641</v>
      </c>
      <c r="E198" s="2">
        <f t="shared" si="29"/>
        <v>82.050933007019154</v>
      </c>
      <c r="G198" s="2">
        <f>VLOOKUP($A198,'ESAI - Q3 - Base Case'!$A$56:$N$343,10)</f>
        <v>59.872168940283927</v>
      </c>
      <c r="H198" s="2">
        <f t="shared" si="25"/>
        <v>61.668334008492444</v>
      </c>
      <c r="I198" s="2">
        <f t="shared" si="30"/>
        <v>4.06424965806002</v>
      </c>
      <c r="J198" s="2">
        <f t="shared" si="31"/>
        <v>65.732583666552458</v>
      </c>
      <c r="L198" s="2">
        <f t="shared" si="32"/>
        <v>71.372988776731248</v>
      </c>
      <c r="M198" s="2">
        <f t="shared" si="26"/>
        <v>73.514178440033191</v>
      </c>
      <c r="N198" s="2"/>
      <c r="O198" s="2">
        <f t="shared" si="33"/>
        <v>73.514178440033191</v>
      </c>
      <c r="Q198" s="2">
        <f t="shared" si="34"/>
        <v>59.872168940283927</v>
      </c>
      <c r="R198" s="2">
        <f t="shared" si="27"/>
        <v>61.668334008492444</v>
      </c>
      <c r="S198" s="2"/>
      <c r="T198" s="2">
        <f t="shared" si="35"/>
        <v>61.668334008492444</v>
      </c>
      <c r="V198" s="11"/>
    </row>
    <row r="199" spans="1:22" ht="15" customHeight="1" x14ac:dyDescent="0.2">
      <c r="A199" s="112">
        <v>48549</v>
      </c>
      <c r="B199" s="2">
        <f>VLOOKUP($A199,'ESAI - Q3 - Base Case'!$A$56:$N$343,9)</f>
        <v>103.06116440159215</v>
      </c>
      <c r="C199" s="2">
        <f t="shared" si="24"/>
        <v>106.15299933363991</v>
      </c>
      <c r="D199" s="2">
        <f t="shared" si="28"/>
        <v>8.5367545669859641</v>
      </c>
      <c r="E199" s="2">
        <f t="shared" si="29"/>
        <v>114.68975390062587</v>
      </c>
      <c r="G199" s="2">
        <f>VLOOKUP($A199,'ESAI - Q3 - Base Case'!$A$56:$N$343,10)</f>
        <v>77.9812184772438</v>
      </c>
      <c r="H199" s="2">
        <f t="shared" si="25"/>
        <v>80.320655031561117</v>
      </c>
      <c r="I199" s="2">
        <f t="shared" si="30"/>
        <v>4.06424965806002</v>
      </c>
      <c r="J199" s="2">
        <f t="shared" si="31"/>
        <v>84.384904689621138</v>
      </c>
      <c r="L199" s="2">
        <f t="shared" si="32"/>
        <v>103.06116440159215</v>
      </c>
      <c r="M199" s="2">
        <f t="shared" si="26"/>
        <v>106.15299933363991</v>
      </c>
      <c r="N199" s="2"/>
      <c r="O199" s="2">
        <f t="shared" si="33"/>
        <v>106.15299933363991</v>
      </c>
      <c r="Q199" s="2">
        <f t="shared" si="34"/>
        <v>77.9812184772438</v>
      </c>
      <c r="R199" s="2">
        <f t="shared" si="27"/>
        <v>80.320655031561117</v>
      </c>
      <c r="S199" s="2"/>
      <c r="T199" s="2">
        <f t="shared" si="35"/>
        <v>80.320655031561117</v>
      </c>
      <c r="V199" s="11"/>
    </row>
    <row r="200" spans="1:22" ht="15" customHeight="1" x14ac:dyDescent="0.2">
      <c r="A200" s="112">
        <v>48580</v>
      </c>
      <c r="B200" s="2">
        <f>VLOOKUP($A200,'ESAI - Q3 - Base Case'!$A$56:$N$343,9)</f>
        <v>144.41222629220917</v>
      </c>
      <c r="C200" s="2">
        <f t="shared" ref="C200:C263" si="36">B200*ForEx</f>
        <v>148.74459308097545</v>
      </c>
      <c r="D200" s="2">
        <f t="shared" si="28"/>
        <v>8.6221221126558234</v>
      </c>
      <c r="E200" s="2">
        <f t="shared" si="29"/>
        <v>157.36671519363128</v>
      </c>
      <c r="G200" s="2">
        <f>VLOOKUP($A200,'ESAI - Q3 - Base Case'!$A$56:$N$343,10)</f>
        <v>97.576632501319168</v>
      </c>
      <c r="H200" s="2">
        <f t="shared" ref="H200:H263" si="37">G200*ForEx</f>
        <v>100.50393147635874</v>
      </c>
      <c r="I200" s="2">
        <f t="shared" si="30"/>
        <v>4.1048921546406199</v>
      </c>
      <c r="J200" s="2">
        <f t="shared" si="31"/>
        <v>104.60882363099937</v>
      </c>
      <c r="L200" s="2">
        <f t="shared" si="32"/>
        <v>144.41222629220917</v>
      </c>
      <c r="M200" s="2">
        <f t="shared" ref="M200:M263" si="38">L200*ForEx</f>
        <v>148.74459308097545</v>
      </c>
      <c r="N200" s="2"/>
      <c r="O200" s="2">
        <f t="shared" si="33"/>
        <v>148.74459308097545</v>
      </c>
      <c r="Q200" s="2">
        <f t="shared" si="34"/>
        <v>97.576632501319168</v>
      </c>
      <c r="R200" s="2">
        <f t="shared" ref="R200:R263" si="39">Q200*ForEx</f>
        <v>100.50393147635874</v>
      </c>
      <c r="S200" s="2"/>
      <c r="T200" s="2">
        <f t="shared" si="35"/>
        <v>100.50393147635874</v>
      </c>
      <c r="V200" s="11"/>
    </row>
    <row r="201" spans="1:22" ht="15" customHeight="1" x14ac:dyDescent="0.2">
      <c r="A201" s="112">
        <v>48611</v>
      </c>
      <c r="B201" s="2">
        <f>VLOOKUP($A201,'ESAI - Q3 - Base Case'!$A$56:$N$343,9)</f>
        <v>104.7538577614874</v>
      </c>
      <c r="C201" s="2">
        <f t="shared" si="36"/>
        <v>107.89647349433201</v>
      </c>
      <c r="D201" s="2">
        <f t="shared" ref="D201:D264" si="40">$D$316*(1+$D$320)^((YEAR($A201)-$D$319))</f>
        <v>8.6221221126558234</v>
      </c>
      <c r="E201" s="2">
        <f t="shared" ref="E201:E264" si="41">C201+D201</f>
        <v>116.51859560698784</v>
      </c>
      <c r="G201" s="2">
        <f>VLOOKUP($A201,'ESAI - Q3 - Base Case'!$A$56:$N$343,10)</f>
        <v>87.836234622496221</v>
      </c>
      <c r="H201" s="2">
        <f t="shared" si="37"/>
        <v>90.471321661171103</v>
      </c>
      <c r="I201" s="2">
        <f t="shared" ref="I201:I264" si="42">$D$317*(1+$D$320)^((YEAR($A201)-$D$319))</f>
        <v>4.1048921546406199</v>
      </c>
      <c r="J201" s="2">
        <f t="shared" ref="J201:J264" si="43">H201+I201</f>
        <v>94.576213815811727</v>
      </c>
      <c r="L201" s="2">
        <f t="shared" ref="L201:L264" si="44">B201</f>
        <v>104.7538577614874</v>
      </c>
      <c r="M201" s="2">
        <f t="shared" si="38"/>
        <v>107.89647349433201</v>
      </c>
      <c r="N201" s="2"/>
      <c r="O201" s="2">
        <f t="shared" ref="O201:O264" si="45">M201+N201</f>
        <v>107.89647349433201</v>
      </c>
      <c r="Q201" s="2">
        <f t="shared" ref="Q201:Q264" si="46">G201</f>
        <v>87.836234622496221</v>
      </c>
      <c r="R201" s="2">
        <f t="shared" si="39"/>
        <v>90.471321661171103</v>
      </c>
      <c r="S201" s="2"/>
      <c r="T201" s="2">
        <f t="shared" ref="T201:T264" si="47">R201+S201</f>
        <v>90.471321661171103</v>
      </c>
      <c r="V201" s="11"/>
    </row>
    <row r="202" spans="1:22" ht="15" customHeight="1" x14ac:dyDescent="0.2">
      <c r="A202" s="112">
        <v>48639</v>
      </c>
      <c r="B202" s="2">
        <f>VLOOKUP($A202,'ESAI - Q3 - Base Case'!$A$56:$N$343,9)</f>
        <v>73.734697626856061</v>
      </c>
      <c r="C202" s="2">
        <f t="shared" si="36"/>
        <v>75.946738555661739</v>
      </c>
      <c r="D202" s="2">
        <f t="shared" si="40"/>
        <v>8.6221221126558234</v>
      </c>
      <c r="E202" s="2">
        <f t="shared" si="41"/>
        <v>84.568860668317569</v>
      </c>
      <c r="G202" s="2">
        <f>VLOOKUP($A202,'ESAI - Q3 - Base Case'!$A$56:$N$343,10)</f>
        <v>61.802647372726611</v>
      </c>
      <c r="H202" s="2">
        <f t="shared" si="37"/>
        <v>63.656726793908412</v>
      </c>
      <c r="I202" s="2">
        <f t="shared" si="42"/>
        <v>4.1048921546406199</v>
      </c>
      <c r="J202" s="2">
        <f t="shared" si="43"/>
        <v>67.761618948549028</v>
      </c>
      <c r="L202" s="2">
        <f t="shared" si="44"/>
        <v>73.734697626856061</v>
      </c>
      <c r="M202" s="2">
        <f t="shared" si="38"/>
        <v>75.946738555661739</v>
      </c>
      <c r="N202" s="2"/>
      <c r="O202" s="2">
        <f t="shared" si="45"/>
        <v>75.946738555661739</v>
      </c>
      <c r="Q202" s="2">
        <f t="shared" si="46"/>
        <v>61.802647372726611</v>
      </c>
      <c r="R202" s="2">
        <f t="shared" si="39"/>
        <v>63.656726793908412</v>
      </c>
      <c r="S202" s="2"/>
      <c r="T202" s="2">
        <f t="shared" si="47"/>
        <v>63.656726793908412</v>
      </c>
      <c r="V202" s="11"/>
    </row>
    <row r="203" spans="1:22" ht="15" customHeight="1" x14ac:dyDescent="0.2">
      <c r="A203" s="112">
        <v>48670</v>
      </c>
      <c r="B203" s="2">
        <f>VLOOKUP($A203,'ESAI - Q3 - Base Case'!$A$56:$N$343,9)</f>
        <v>68.935002984227765</v>
      </c>
      <c r="C203" s="2">
        <f t="shared" si="36"/>
        <v>71.0030530737546</v>
      </c>
      <c r="D203" s="2">
        <f t="shared" si="40"/>
        <v>8.6221221126558234</v>
      </c>
      <c r="E203" s="2">
        <f t="shared" si="41"/>
        <v>79.625175186410416</v>
      </c>
      <c r="G203" s="2">
        <f>VLOOKUP($A203,'ESAI - Q3 - Base Case'!$A$56:$N$343,10)</f>
        <v>55.434806565602386</v>
      </c>
      <c r="H203" s="2">
        <f t="shared" si="37"/>
        <v>57.097850762570459</v>
      </c>
      <c r="I203" s="2">
        <f t="shared" si="42"/>
        <v>4.1048921546406199</v>
      </c>
      <c r="J203" s="2">
        <f t="shared" si="43"/>
        <v>61.202742917211083</v>
      </c>
      <c r="L203" s="2">
        <f t="shared" si="44"/>
        <v>68.935002984227765</v>
      </c>
      <c r="M203" s="2">
        <f t="shared" si="38"/>
        <v>71.0030530737546</v>
      </c>
      <c r="N203" s="2"/>
      <c r="O203" s="2">
        <f t="shared" si="45"/>
        <v>71.0030530737546</v>
      </c>
      <c r="Q203" s="2">
        <f t="shared" si="46"/>
        <v>55.434806565602386</v>
      </c>
      <c r="R203" s="2">
        <f t="shared" si="39"/>
        <v>57.097850762570459</v>
      </c>
      <c r="S203" s="2"/>
      <c r="T203" s="2">
        <f t="shared" si="47"/>
        <v>57.097850762570459</v>
      </c>
      <c r="V203" s="11"/>
    </row>
    <row r="204" spans="1:22" ht="15" customHeight="1" x14ac:dyDescent="0.2">
      <c r="A204" s="112">
        <v>48700</v>
      </c>
      <c r="B204" s="2">
        <f>VLOOKUP($A204,'ESAI - Q3 - Base Case'!$A$56:$N$343,9)</f>
        <v>77.900331054169868</v>
      </c>
      <c r="C204" s="2">
        <f t="shared" si="36"/>
        <v>80.237340985794972</v>
      </c>
      <c r="D204" s="2">
        <f t="shared" si="40"/>
        <v>8.6221221126558234</v>
      </c>
      <c r="E204" s="2">
        <f t="shared" si="41"/>
        <v>88.859463098450789</v>
      </c>
      <c r="G204" s="2">
        <f>VLOOKUP($A204,'ESAI - Q3 - Base Case'!$A$56:$N$343,10)</f>
        <v>57.44233882994746</v>
      </c>
      <c r="H204" s="2">
        <f t="shared" si="37"/>
        <v>59.165608994845883</v>
      </c>
      <c r="I204" s="2">
        <f t="shared" si="42"/>
        <v>4.1048921546406199</v>
      </c>
      <c r="J204" s="2">
        <f t="shared" si="43"/>
        <v>63.270501149486506</v>
      </c>
      <c r="L204" s="2">
        <f t="shared" si="44"/>
        <v>77.900331054169868</v>
      </c>
      <c r="M204" s="2">
        <f t="shared" si="38"/>
        <v>80.237340985794972</v>
      </c>
      <c r="N204" s="2"/>
      <c r="O204" s="2">
        <f t="shared" si="45"/>
        <v>80.237340985794972</v>
      </c>
      <c r="Q204" s="2">
        <f t="shared" si="46"/>
        <v>57.44233882994746</v>
      </c>
      <c r="R204" s="2">
        <f t="shared" si="39"/>
        <v>59.165608994845883</v>
      </c>
      <c r="S204" s="2"/>
      <c r="T204" s="2">
        <f t="shared" si="47"/>
        <v>59.165608994845883</v>
      </c>
      <c r="V204" s="11"/>
    </row>
    <row r="205" spans="1:22" ht="15" customHeight="1" x14ac:dyDescent="0.2">
      <c r="A205" s="112">
        <v>48731</v>
      </c>
      <c r="B205" s="2">
        <f>VLOOKUP($A205,'ESAI - Q3 - Base Case'!$A$56:$N$343,9)</f>
        <v>82.460901193182011</v>
      </c>
      <c r="C205" s="2">
        <f t="shared" si="36"/>
        <v>84.934728228977477</v>
      </c>
      <c r="D205" s="2">
        <f t="shared" si="40"/>
        <v>8.6221221126558234</v>
      </c>
      <c r="E205" s="2">
        <f t="shared" si="41"/>
        <v>93.556850341633293</v>
      </c>
      <c r="G205" s="2">
        <f>VLOOKUP($A205,'ESAI - Q3 - Base Case'!$A$56:$N$343,10)</f>
        <v>58.844005878169526</v>
      </c>
      <c r="H205" s="2">
        <f t="shared" si="37"/>
        <v>60.609326054514611</v>
      </c>
      <c r="I205" s="2">
        <f t="shared" si="42"/>
        <v>4.1048921546406199</v>
      </c>
      <c r="J205" s="2">
        <f t="shared" si="43"/>
        <v>64.714218209155234</v>
      </c>
      <c r="L205" s="2">
        <f t="shared" si="44"/>
        <v>82.460901193182011</v>
      </c>
      <c r="M205" s="2">
        <f t="shared" si="38"/>
        <v>84.934728228977477</v>
      </c>
      <c r="N205" s="2"/>
      <c r="O205" s="2">
        <f t="shared" si="45"/>
        <v>84.934728228977477</v>
      </c>
      <c r="Q205" s="2">
        <f t="shared" si="46"/>
        <v>58.844005878169526</v>
      </c>
      <c r="R205" s="2">
        <f t="shared" si="39"/>
        <v>60.609326054514611</v>
      </c>
      <c r="S205" s="2"/>
      <c r="T205" s="2">
        <f t="shared" si="47"/>
        <v>60.609326054514611</v>
      </c>
      <c r="V205" s="11"/>
    </row>
    <row r="206" spans="1:22" ht="15" customHeight="1" x14ac:dyDescent="0.2">
      <c r="A206" s="112">
        <v>48761</v>
      </c>
      <c r="B206" s="2">
        <f>VLOOKUP($A206,'ESAI - Q3 - Base Case'!$A$56:$N$343,9)</f>
        <v>100.68722925685381</v>
      </c>
      <c r="C206" s="2">
        <f t="shared" si="36"/>
        <v>103.70784613455943</v>
      </c>
      <c r="D206" s="2">
        <f t="shared" si="40"/>
        <v>8.6221221126558234</v>
      </c>
      <c r="E206" s="2">
        <f t="shared" si="41"/>
        <v>112.32996824721525</v>
      </c>
      <c r="G206" s="2">
        <f>VLOOKUP($A206,'ESAI - Q3 - Base Case'!$A$56:$N$343,10)</f>
        <v>61.958621219468874</v>
      </c>
      <c r="H206" s="2">
        <f t="shared" si="37"/>
        <v>63.817379856052945</v>
      </c>
      <c r="I206" s="2">
        <f t="shared" si="42"/>
        <v>4.1048921546406199</v>
      </c>
      <c r="J206" s="2">
        <f t="shared" si="43"/>
        <v>67.922272010693561</v>
      </c>
      <c r="L206" s="2">
        <f t="shared" si="44"/>
        <v>100.68722925685381</v>
      </c>
      <c r="M206" s="2">
        <f t="shared" si="38"/>
        <v>103.70784613455943</v>
      </c>
      <c r="N206" s="2"/>
      <c r="O206" s="2">
        <f t="shared" si="45"/>
        <v>103.70784613455943</v>
      </c>
      <c r="Q206" s="2">
        <f t="shared" si="46"/>
        <v>61.958621219468874</v>
      </c>
      <c r="R206" s="2">
        <f t="shared" si="39"/>
        <v>63.817379856052945</v>
      </c>
      <c r="S206" s="2"/>
      <c r="T206" s="2">
        <f t="shared" si="47"/>
        <v>63.817379856052945</v>
      </c>
      <c r="V206" s="11"/>
    </row>
    <row r="207" spans="1:22" ht="15" customHeight="1" x14ac:dyDescent="0.2">
      <c r="A207" s="112">
        <v>48792</v>
      </c>
      <c r="B207" s="2">
        <f>VLOOKUP($A207,'ESAI - Q3 - Base Case'!$A$56:$N$343,9)</f>
        <v>78.720931986849862</v>
      </c>
      <c r="C207" s="2">
        <f t="shared" si="36"/>
        <v>81.082559946455362</v>
      </c>
      <c r="D207" s="2">
        <f t="shared" si="40"/>
        <v>8.6221221126558234</v>
      </c>
      <c r="E207" s="2">
        <f t="shared" si="41"/>
        <v>89.704682059111178</v>
      </c>
      <c r="G207" s="2">
        <f>VLOOKUP($A207,'ESAI - Q3 - Base Case'!$A$56:$N$343,10)</f>
        <v>61.003183803289339</v>
      </c>
      <c r="H207" s="2">
        <f t="shared" si="37"/>
        <v>62.833279317388019</v>
      </c>
      <c r="I207" s="2">
        <f t="shared" si="42"/>
        <v>4.1048921546406199</v>
      </c>
      <c r="J207" s="2">
        <f t="shared" si="43"/>
        <v>66.938171472028642</v>
      </c>
      <c r="L207" s="2">
        <f t="shared" si="44"/>
        <v>78.720931986849862</v>
      </c>
      <c r="M207" s="2">
        <f t="shared" si="38"/>
        <v>81.082559946455362</v>
      </c>
      <c r="N207" s="2"/>
      <c r="O207" s="2">
        <f t="shared" si="45"/>
        <v>81.082559946455362</v>
      </c>
      <c r="Q207" s="2">
        <f t="shared" si="46"/>
        <v>61.003183803289339</v>
      </c>
      <c r="R207" s="2">
        <f t="shared" si="39"/>
        <v>62.833279317388019</v>
      </c>
      <c r="S207" s="2"/>
      <c r="T207" s="2">
        <f t="shared" si="47"/>
        <v>62.833279317388019</v>
      </c>
      <c r="V207" s="11"/>
    </row>
    <row r="208" spans="1:22" ht="15" customHeight="1" x14ac:dyDescent="0.2">
      <c r="A208" s="112">
        <v>48823</v>
      </c>
      <c r="B208" s="2">
        <f>VLOOKUP($A208,'ESAI - Q3 - Base Case'!$A$56:$N$343,9)</f>
        <v>66.233453995417449</v>
      </c>
      <c r="C208" s="2">
        <f t="shared" si="36"/>
        <v>68.220457615279969</v>
      </c>
      <c r="D208" s="2">
        <f t="shared" si="40"/>
        <v>8.6221221126558234</v>
      </c>
      <c r="E208" s="2">
        <f t="shared" si="41"/>
        <v>76.842579727935799</v>
      </c>
      <c r="G208" s="2">
        <f>VLOOKUP($A208,'ESAI - Q3 - Base Case'!$A$56:$N$343,10)</f>
        <v>58.002363322068568</v>
      </c>
      <c r="H208" s="2">
        <f t="shared" si="37"/>
        <v>59.742434221730626</v>
      </c>
      <c r="I208" s="2">
        <f t="shared" si="42"/>
        <v>4.1048921546406199</v>
      </c>
      <c r="J208" s="2">
        <f t="shared" si="43"/>
        <v>63.847326376371242</v>
      </c>
      <c r="L208" s="2">
        <f t="shared" si="44"/>
        <v>66.233453995417449</v>
      </c>
      <c r="M208" s="2">
        <f t="shared" si="38"/>
        <v>68.220457615279969</v>
      </c>
      <c r="N208" s="2"/>
      <c r="O208" s="2">
        <f t="shared" si="45"/>
        <v>68.220457615279969</v>
      </c>
      <c r="Q208" s="2">
        <f t="shared" si="46"/>
        <v>58.002363322068568</v>
      </c>
      <c r="R208" s="2">
        <f t="shared" si="39"/>
        <v>59.742434221730626</v>
      </c>
      <c r="S208" s="2"/>
      <c r="T208" s="2">
        <f t="shared" si="47"/>
        <v>59.742434221730626</v>
      </c>
      <c r="V208" s="11"/>
    </row>
    <row r="209" spans="1:22" ht="15" customHeight="1" x14ac:dyDescent="0.2">
      <c r="A209" s="112">
        <v>48853</v>
      </c>
      <c r="B209" s="2">
        <f>VLOOKUP($A209,'ESAI - Q3 - Base Case'!$A$56:$N$343,9)</f>
        <v>63.362354755791493</v>
      </c>
      <c r="C209" s="2">
        <f t="shared" si="36"/>
        <v>65.263225398465238</v>
      </c>
      <c r="D209" s="2">
        <f t="shared" si="40"/>
        <v>8.6221221126558234</v>
      </c>
      <c r="E209" s="2">
        <f t="shared" si="41"/>
        <v>73.885347511121068</v>
      </c>
      <c r="G209" s="2">
        <f>VLOOKUP($A209,'ESAI - Q3 - Base Case'!$A$56:$N$343,10)</f>
        <v>55.436513718527806</v>
      </c>
      <c r="H209" s="2">
        <f t="shared" si="37"/>
        <v>57.099609130083643</v>
      </c>
      <c r="I209" s="2">
        <f t="shared" si="42"/>
        <v>4.1048921546406199</v>
      </c>
      <c r="J209" s="2">
        <f t="shared" si="43"/>
        <v>61.204501284724259</v>
      </c>
      <c r="L209" s="2">
        <f t="shared" si="44"/>
        <v>63.362354755791493</v>
      </c>
      <c r="M209" s="2">
        <f t="shared" si="38"/>
        <v>65.263225398465238</v>
      </c>
      <c r="N209" s="2"/>
      <c r="O209" s="2">
        <f t="shared" si="45"/>
        <v>65.263225398465238</v>
      </c>
      <c r="Q209" s="2">
        <f t="shared" si="46"/>
        <v>55.436513718527806</v>
      </c>
      <c r="R209" s="2">
        <f t="shared" si="39"/>
        <v>57.099609130083643</v>
      </c>
      <c r="S209" s="2"/>
      <c r="T209" s="2">
        <f t="shared" si="47"/>
        <v>57.099609130083643</v>
      </c>
      <c r="V209" s="11"/>
    </row>
    <row r="210" spans="1:22" ht="15" customHeight="1" x14ac:dyDescent="0.2">
      <c r="A210" s="112">
        <v>48884</v>
      </c>
      <c r="B210" s="2">
        <f>VLOOKUP($A210,'ESAI - Q3 - Base Case'!$A$56:$N$343,9)</f>
        <v>72.800448552265877</v>
      </c>
      <c r="C210" s="2">
        <f t="shared" si="36"/>
        <v>74.984462008833859</v>
      </c>
      <c r="D210" s="2">
        <f t="shared" si="40"/>
        <v>8.6221221126558234</v>
      </c>
      <c r="E210" s="2">
        <f t="shared" si="41"/>
        <v>83.606584121489675</v>
      </c>
      <c r="G210" s="2">
        <f>VLOOKUP($A210,'ESAI - Q3 - Base Case'!$A$56:$N$343,10)</f>
        <v>61.069612319089607</v>
      </c>
      <c r="H210" s="2">
        <f t="shared" si="37"/>
        <v>62.901700688662295</v>
      </c>
      <c r="I210" s="2">
        <f t="shared" si="42"/>
        <v>4.1048921546406199</v>
      </c>
      <c r="J210" s="2">
        <f t="shared" si="43"/>
        <v>67.006592843302911</v>
      </c>
      <c r="L210" s="2">
        <f t="shared" si="44"/>
        <v>72.800448552265877</v>
      </c>
      <c r="M210" s="2">
        <f t="shared" si="38"/>
        <v>74.984462008833859</v>
      </c>
      <c r="N210" s="2"/>
      <c r="O210" s="2">
        <f t="shared" si="45"/>
        <v>74.984462008833859</v>
      </c>
      <c r="Q210" s="2">
        <f t="shared" si="46"/>
        <v>61.069612319089607</v>
      </c>
      <c r="R210" s="2">
        <f t="shared" si="39"/>
        <v>62.901700688662295</v>
      </c>
      <c r="S210" s="2"/>
      <c r="T210" s="2">
        <f t="shared" si="47"/>
        <v>62.901700688662295</v>
      </c>
      <c r="V210" s="11"/>
    </row>
    <row r="211" spans="1:22" ht="15" customHeight="1" x14ac:dyDescent="0.2">
      <c r="A211" s="112">
        <v>48914</v>
      </c>
      <c r="B211" s="2">
        <f>VLOOKUP($A211,'ESAI - Q3 - Base Case'!$A$56:$N$343,9)</f>
        <v>105.12238768962399</v>
      </c>
      <c r="C211" s="2">
        <f t="shared" si="36"/>
        <v>108.27605932031271</v>
      </c>
      <c r="D211" s="2">
        <f t="shared" si="40"/>
        <v>8.6221221126558234</v>
      </c>
      <c r="E211" s="2">
        <f t="shared" si="41"/>
        <v>116.89818143296853</v>
      </c>
      <c r="G211" s="2">
        <f>VLOOKUP($A211,'ESAI - Q3 - Base Case'!$A$56:$N$343,10)</f>
        <v>79.540842846788678</v>
      </c>
      <c r="H211" s="2">
        <f t="shared" si="37"/>
        <v>81.927068132192346</v>
      </c>
      <c r="I211" s="2">
        <f t="shared" si="42"/>
        <v>4.1048921546406199</v>
      </c>
      <c r="J211" s="2">
        <f t="shared" si="43"/>
        <v>86.03196028683297</v>
      </c>
      <c r="L211" s="2">
        <f t="shared" si="44"/>
        <v>105.12238768962399</v>
      </c>
      <c r="M211" s="2">
        <f t="shared" si="38"/>
        <v>108.27605932031271</v>
      </c>
      <c r="N211" s="2"/>
      <c r="O211" s="2">
        <f t="shared" si="45"/>
        <v>108.27605932031271</v>
      </c>
      <c r="Q211" s="2">
        <f t="shared" si="46"/>
        <v>79.540842846788678</v>
      </c>
      <c r="R211" s="2">
        <f t="shared" si="39"/>
        <v>81.927068132192346</v>
      </c>
      <c r="S211" s="2"/>
      <c r="T211" s="2">
        <f t="shared" si="47"/>
        <v>81.927068132192346</v>
      </c>
      <c r="V211" s="11"/>
    </row>
    <row r="212" spans="1:22" ht="15" customHeight="1" x14ac:dyDescent="0.2">
      <c r="A212" s="112">
        <v>48945</v>
      </c>
      <c r="B212" s="2">
        <f>VLOOKUP($A212,'ESAI - Q3 - Base Case'!$A$56:$N$343,9)</f>
        <v>147.30047081805336</v>
      </c>
      <c r="C212" s="2">
        <f t="shared" si="36"/>
        <v>151.71948494259496</v>
      </c>
      <c r="D212" s="2">
        <f t="shared" si="40"/>
        <v>8.7083433337823841</v>
      </c>
      <c r="E212" s="2">
        <f t="shared" si="41"/>
        <v>160.42782827637734</v>
      </c>
      <c r="G212" s="2">
        <f>VLOOKUP($A212,'ESAI - Q3 - Base Case'!$A$56:$N$343,10)</f>
        <v>99.528165151345547</v>
      </c>
      <c r="H212" s="2">
        <f t="shared" si="37"/>
        <v>102.51401010588592</v>
      </c>
      <c r="I212" s="2">
        <f t="shared" si="42"/>
        <v>4.1459410761870279</v>
      </c>
      <c r="J212" s="2">
        <f t="shared" si="43"/>
        <v>106.65995118207294</v>
      </c>
      <c r="L212" s="2">
        <f t="shared" si="44"/>
        <v>147.30047081805336</v>
      </c>
      <c r="M212" s="2">
        <f t="shared" si="38"/>
        <v>151.71948494259496</v>
      </c>
      <c r="N212" s="2"/>
      <c r="O212" s="2">
        <f t="shared" si="45"/>
        <v>151.71948494259496</v>
      </c>
      <c r="Q212" s="2">
        <f t="shared" si="46"/>
        <v>99.528165151345547</v>
      </c>
      <c r="R212" s="2">
        <f t="shared" si="39"/>
        <v>102.51401010588592</v>
      </c>
      <c r="S212" s="2"/>
      <c r="T212" s="2">
        <f t="shared" si="47"/>
        <v>102.51401010588592</v>
      </c>
      <c r="V212" s="11"/>
    </row>
    <row r="213" spans="1:22" ht="15" customHeight="1" x14ac:dyDescent="0.2">
      <c r="A213" s="112">
        <v>48976</v>
      </c>
      <c r="B213" s="2">
        <f>VLOOKUP($A213,'ESAI - Q3 - Base Case'!$A$56:$N$343,9)</f>
        <v>106.84893491671714</v>
      </c>
      <c r="C213" s="2">
        <f t="shared" si="36"/>
        <v>110.05440296421865</v>
      </c>
      <c r="D213" s="2">
        <f t="shared" si="40"/>
        <v>8.7083433337823841</v>
      </c>
      <c r="E213" s="2">
        <f t="shared" si="41"/>
        <v>118.76274629800103</v>
      </c>
      <c r="G213" s="2">
        <f>VLOOKUP($A213,'ESAI - Q3 - Base Case'!$A$56:$N$343,10)</f>
        <v>89.592959314946143</v>
      </c>
      <c r="H213" s="2">
        <f t="shared" si="37"/>
        <v>92.280748094394525</v>
      </c>
      <c r="I213" s="2">
        <f t="shared" si="42"/>
        <v>4.1459410761870279</v>
      </c>
      <c r="J213" s="2">
        <f t="shared" si="43"/>
        <v>96.426689170581554</v>
      </c>
      <c r="L213" s="2">
        <f t="shared" si="44"/>
        <v>106.84893491671714</v>
      </c>
      <c r="M213" s="2">
        <f t="shared" si="38"/>
        <v>110.05440296421865</v>
      </c>
      <c r="N213" s="2"/>
      <c r="O213" s="2">
        <f t="shared" si="45"/>
        <v>110.05440296421865</v>
      </c>
      <c r="Q213" s="2">
        <f t="shared" si="46"/>
        <v>89.592959314946143</v>
      </c>
      <c r="R213" s="2">
        <f t="shared" si="39"/>
        <v>92.280748094394525</v>
      </c>
      <c r="S213" s="2"/>
      <c r="T213" s="2">
        <f t="shared" si="47"/>
        <v>92.280748094394525</v>
      </c>
      <c r="V213" s="11"/>
    </row>
    <row r="214" spans="1:22" ht="15" customHeight="1" x14ac:dyDescent="0.2">
      <c r="A214" s="112">
        <v>49004</v>
      </c>
      <c r="B214" s="2">
        <f>VLOOKUP($A214,'ESAI - Q3 - Base Case'!$A$56:$N$343,9)</f>
        <v>75.209391579393184</v>
      </c>
      <c r="C214" s="2">
        <f t="shared" si="36"/>
        <v>77.465673326774976</v>
      </c>
      <c r="D214" s="2">
        <f t="shared" si="40"/>
        <v>8.7083433337823841</v>
      </c>
      <c r="E214" s="2">
        <f t="shared" si="41"/>
        <v>86.174016660557356</v>
      </c>
      <c r="G214" s="2">
        <f>VLOOKUP($A214,'ESAI - Q3 - Base Case'!$A$56:$N$343,10)</f>
        <v>63.038700320181142</v>
      </c>
      <c r="H214" s="2">
        <f t="shared" si="37"/>
        <v>64.929861329786576</v>
      </c>
      <c r="I214" s="2">
        <f t="shared" si="42"/>
        <v>4.1459410761870279</v>
      </c>
      <c r="J214" s="2">
        <f t="shared" si="43"/>
        <v>69.075802405973604</v>
      </c>
      <c r="L214" s="2">
        <f t="shared" si="44"/>
        <v>75.209391579393184</v>
      </c>
      <c r="M214" s="2">
        <f t="shared" si="38"/>
        <v>77.465673326774976</v>
      </c>
      <c r="N214" s="2"/>
      <c r="O214" s="2">
        <f t="shared" si="45"/>
        <v>77.465673326774976</v>
      </c>
      <c r="Q214" s="2">
        <f t="shared" si="46"/>
        <v>63.038700320181142</v>
      </c>
      <c r="R214" s="2">
        <f t="shared" si="39"/>
        <v>64.929861329786576</v>
      </c>
      <c r="S214" s="2"/>
      <c r="T214" s="2">
        <f t="shared" si="47"/>
        <v>64.929861329786576</v>
      </c>
      <c r="V214" s="11"/>
    </row>
    <row r="215" spans="1:22" ht="15" customHeight="1" x14ac:dyDescent="0.2">
      <c r="A215" s="112">
        <v>49035</v>
      </c>
      <c r="B215" s="2">
        <f>VLOOKUP($A215,'ESAI - Q3 - Base Case'!$A$56:$N$343,9)</f>
        <v>70.313703043912327</v>
      </c>
      <c r="C215" s="2">
        <f t="shared" si="36"/>
        <v>72.423114135229696</v>
      </c>
      <c r="D215" s="2">
        <f t="shared" si="40"/>
        <v>8.7083433337823841</v>
      </c>
      <c r="E215" s="2">
        <f t="shared" si="41"/>
        <v>81.131457469012076</v>
      </c>
      <c r="G215" s="2">
        <f>VLOOKUP($A215,'ESAI - Q3 - Base Case'!$A$56:$N$343,10)</f>
        <v>56.543502696914437</v>
      </c>
      <c r="H215" s="2">
        <f t="shared" si="37"/>
        <v>58.239807777821873</v>
      </c>
      <c r="I215" s="2">
        <f t="shared" si="42"/>
        <v>4.1459410761870279</v>
      </c>
      <c r="J215" s="2">
        <f t="shared" si="43"/>
        <v>62.385748854008902</v>
      </c>
      <c r="L215" s="2">
        <f t="shared" si="44"/>
        <v>70.313703043912327</v>
      </c>
      <c r="M215" s="2">
        <f t="shared" si="38"/>
        <v>72.423114135229696</v>
      </c>
      <c r="N215" s="2"/>
      <c r="O215" s="2">
        <f t="shared" si="45"/>
        <v>72.423114135229696</v>
      </c>
      <c r="Q215" s="2">
        <f t="shared" si="46"/>
        <v>56.543502696914437</v>
      </c>
      <c r="R215" s="2">
        <f t="shared" si="39"/>
        <v>58.239807777821873</v>
      </c>
      <c r="S215" s="2"/>
      <c r="T215" s="2">
        <f t="shared" si="47"/>
        <v>58.239807777821873</v>
      </c>
      <c r="V215" s="11"/>
    </row>
    <row r="216" spans="1:22" ht="15" customHeight="1" x14ac:dyDescent="0.2">
      <c r="A216" s="112">
        <v>49065</v>
      </c>
      <c r="B216" s="2">
        <f>VLOOKUP($A216,'ESAI - Q3 - Base Case'!$A$56:$N$343,9)</f>
        <v>79.458337675253262</v>
      </c>
      <c r="C216" s="2">
        <f t="shared" si="36"/>
        <v>81.842087805510857</v>
      </c>
      <c r="D216" s="2">
        <f t="shared" si="40"/>
        <v>8.7083433337823841</v>
      </c>
      <c r="E216" s="2">
        <f t="shared" si="41"/>
        <v>90.550431139293238</v>
      </c>
      <c r="G216" s="2">
        <f>VLOOKUP($A216,'ESAI - Q3 - Base Case'!$A$56:$N$343,10)</f>
        <v>58.591185606546411</v>
      </c>
      <c r="H216" s="2">
        <f t="shared" si="37"/>
        <v>60.348921174742806</v>
      </c>
      <c r="I216" s="2">
        <f t="shared" si="42"/>
        <v>4.1459410761870279</v>
      </c>
      <c r="J216" s="2">
        <f t="shared" si="43"/>
        <v>64.494862250929827</v>
      </c>
      <c r="L216" s="2">
        <f t="shared" si="44"/>
        <v>79.458337675253262</v>
      </c>
      <c r="M216" s="2">
        <f t="shared" si="38"/>
        <v>81.842087805510857</v>
      </c>
      <c r="N216" s="2"/>
      <c r="O216" s="2">
        <f t="shared" si="45"/>
        <v>81.842087805510857</v>
      </c>
      <c r="Q216" s="2">
        <f t="shared" si="46"/>
        <v>58.591185606546411</v>
      </c>
      <c r="R216" s="2">
        <f t="shared" si="39"/>
        <v>60.348921174742806</v>
      </c>
      <c r="S216" s="2"/>
      <c r="T216" s="2">
        <f t="shared" si="47"/>
        <v>60.348921174742806</v>
      </c>
      <c r="V216" s="11"/>
    </row>
    <row r="217" spans="1:22" ht="15" customHeight="1" x14ac:dyDescent="0.2">
      <c r="A217" s="112">
        <v>49096</v>
      </c>
      <c r="B217" s="2">
        <f>VLOOKUP($A217,'ESAI - Q3 - Base Case'!$A$56:$N$343,9)</f>
        <v>84.11011921704565</v>
      </c>
      <c r="C217" s="2">
        <f t="shared" si="36"/>
        <v>86.633422793557017</v>
      </c>
      <c r="D217" s="2">
        <f t="shared" si="40"/>
        <v>8.7083433337823841</v>
      </c>
      <c r="E217" s="2">
        <f t="shared" si="41"/>
        <v>95.341766127339397</v>
      </c>
      <c r="G217" s="2">
        <f>VLOOKUP($A217,'ESAI - Q3 - Base Case'!$A$56:$N$343,10)</f>
        <v>60.020885995732918</v>
      </c>
      <c r="H217" s="2">
        <f t="shared" si="37"/>
        <v>61.821512575604906</v>
      </c>
      <c r="I217" s="2">
        <f t="shared" si="42"/>
        <v>4.1459410761870279</v>
      </c>
      <c r="J217" s="2">
        <f t="shared" si="43"/>
        <v>65.967453651791928</v>
      </c>
      <c r="L217" s="2">
        <f t="shared" si="44"/>
        <v>84.11011921704565</v>
      </c>
      <c r="M217" s="2">
        <f t="shared" si="38"/>
        <v>86.633422793557017</v>
      </c>
      <c r="N217" s="2"/>
      <c r="O217" s="2">
        <f t="shared" si="45"/>
        <v>86.633422793557017</v>
      </c>
      <c r="Q217" s="2">
        <f t="shared" si="46"/>
        <v>60.020885995732918</v>
      </c>
      <c r="R217" s="2">
        <f t="shared" si="39"/>
        <v>61.821512575604906</v>
      </c>
      <c r="S217" s="2"/>
      <c r="T217" s="2">
        <f t="shared" si="47"/>
        <v>61.821512575604906</v>
      </c>
      <c r="V217" s="11"/>
    </row>
    <row r="218" spans="1:22" ht="15" customHeight="1" x14ac:dyDescent="0.2">
      <c r="A218" s="112">
        <v>49126</v>
      </c>
      <c r="B218" s="2">
        <f>VLOOKUP($A218,'ESAI - Q3 - Base Case'!$A$56:$N$343,9)</f>
        <v>102.70097384199089</v>
      </c>
      <c r="C218" s="2">
        <f t="shared" si="36"/>
        <v>105.78200305725062</v>
      </c>
      <c r="D218" s="2">
        <f t="shared" si="40"/>
        <v>8.7083433337823841</v>
      </c>
      <c r="E218" s="2">
        <f t="shared" si="41"/>
        <v>114.490346391033</v>
      </c>
      <c r="G218" s="2">
        <f>VLOOKUP($A218,'ESAI - Q3 - Base Case'!$A$56:$N$343,10)</f>
        <v>63.197793643858255</v>
      </c>
      <c r="H218" s="2">
        <f t="shared" si="37"/>
        <v>65.093727453173997</v>
      </c>
      <c r="I218" s="2">
        <f t="shared" si="42"/>
        <v>4.1459410761870279</v>
      </c>
      <c r="J218" s="2">
        <f t="shared" si="43"/>
        <v>69.239668529361026</v>
      </c>
      <c r="L218" s="2">
        <f t="shared" si="44"/>
        <v>102.70097384199089</v>
      </c>
      <c r="M218" s="2">
        <f t="shared" si="38"/>
        <v>105.78200305725062</v>
      </c>
      <c r="N218" s="2"/>
      <c r="O218" s="2">
        <f t="shared" si="45"/>
        <v>105.78200305725062</v>
      </c>
      <c r="Q218" s="2">
        <f t="shared" si="46"/>
        <v>63.197793643858255</v>
      </c>
      <c r="R218" s="2">
        <f t="shared" si="39"/>
        <v>65.093727453173997</v>
      </c>
      <c r="S218" s="2"/>
      <c r="T218" s="2">
        <f t="shared" si="47"/>
        <v>65.093727453173997</v>
      </c>
      <c r="V218" s="11"/>
    </row>
    <row r="219" spans="1:22" ht="15" customHeight="1" x14ac:dyDescent="0.2">
      <c r="A219" s="112">
        <v>49157</v>
      </c>
      <c r="B219" s="2">
        <f>VLOOKUP($A219,'ESAI - Q3 - Base Case'!$A$56:$N$343,9)</f>
        <v>80.295350626586867</v>
      </c>
      <c r="C219" s="2">
        <f t="shared" si="36"/>
        <v>82.704211145384477</v>
      </c>
      <c r="D219" s="2">
        <f t="shared" si="40"/>
        <v>8.7083433337823841</v>
      </c>
      <c r="E219" s="2">
        <f t="shared" si="41"/>
        <v>91.412554479166857</v>
      </c>
      <c r="G219" s="2">
        <f>VLOOKUP($A219,'ESAI - Q3 - Base Case'!$A$56:$N$343,10)</f>
        <v>62.223247479355123</v>
      </c>
      <c r="H219" s="2">
        <f t="shared" si="37"/>
        <v>64.089944903735784</v>
      </c>
      <c r="I219" s="2">
        <f t="shared" si="42"/>
        <v>4.1459410761870279</v>
      </c>
      <c r="J219" s="2">
        <f t="shared" si="43"/>
        <v>68.235885979922813</v>
      </c>
      <c r="L219" s="2">
        <f t="shared" si="44"/>
        <v>80.295350626586867</v>
      </c>
      <c r="M219" s="2">
        <f t="shared" si="38"/>
        <v>82.704211145384477</v>
      </c>
      <c r="N219" s="2"/>
      <c r="O219" s="2">
        <f t="shared" si="45"/>
        <v>82.704211145384477</v>
      </c>
      <c r="Q219" s="2">
        <f t="shared" si="46"/>
        <v>62.223247479355123</v>
      </c>
      <c r="R219" s="2">
        <f t="shared" si="39"/>
        <v>64.089944903735784</v>
      </c>
      <c r="S219" s="2"/>
      <c r="T219" s="2">
        <f t="shared" si="47"/>
        <v>64.089944903735784</v>
      </c>
      <c r="V219" s="11"/>
    </row>
    <row r="220" spans="1:22" ht="15" customHeight="1" x14ac:dyDescent="0.2">
      <c r="A220" s="112">
        <v>49188</v>
      </c>
      <c r="B220" s="2">
        <f>VLOOKUP($A220,'ESAI - Q3 - Base Case'!$A$56:$N$343,9)</f>
        <v>67.558123075325796</v>
      </c>
      <c r="C220" s="2">
        <f t="shared" si="36"/>
        <v>69.584866767585567</v>
      </c>
      <c r="D220" s="2">
        <f t="shared" si="40"/>
        <v>8.7083433337823841</v>
      </c>
      <c r="E220" s="2">
        <f t="shared" si="41"/>
        <v>78.293210101367947</v>
      </c>
      <c r="G220" s="2">
        <f>VLOOKUP($A220,'ESAI - Q3 - Base Case'!$A$56:$N$343,10)</f>
        <v>59.162410588509942</v>
      </c>
      <c r="H220" s="2">
        <f t="shared" si="37"/>
        <v>60.937282906165244</v>
      </c>
      <c r="I220" s="2">
        <f t="shared" si="42"/>
        <v>4.1459410761870279</v>
      </c>
      <c r="J220" s="2">
        <f t="shared" si="43"/>
        <v>65.083223982352266</v>
      </c>
      <c r="L220" s="2">
        <f t="shared" si="44"/>
        <v>67.558123075325796</v>
      </c>
      <c r="M220" s="2">
        <f t="shared" si="38"/>
        <v>69.584866767585567</v>
      </c>
      <c r="N220" s="2"/>
      <c r="O220" s="2">
        <f t="shared" si="45"/>
        <v>69.584866767585567</v>
      </c>
      <c r="Q220" s="2">
        <f t="shared" si="46"/>
        <v>59.162410588509942</v>
      </c>
      <c r="R220" s="2">
        <f t="shared" si="39"/>
        <v>60.937282906165244</v>
      </c>
      <c r="S220" s="2"/>
      <c r="T220" s="2">
        <f t="shared" si="47"/>
        <v>60.937282906165244</v>
      </c>
      <c r="V220" s="11"/>
    </row>
    <row r="221" spans="1:22" ht="15" customHeight="1" x14ac:dyDescent="0.2">
      <c r="A221" s="112">
        <v>49218</v>
      </c>
      <c r="B221" s="2">
        <f>VLOOKUP($A221,'ESAI - Q3 - Base Case'!$A$56:$N$343,9)</f>
        <v>64.629601850907321</v>
      </c>
      <c r="C221" s="2">
        <f t="shared" si="36"/>
        <v>66.568489906434536</v>
      </c>
      <c r="D221" s="2">
        <f t="shared" si="40"/>
        <v>8.7083433337823841</v>
      </c>
      <c r="E221" s="2">
        <f t="shared" si="41"/>
        <v>75.276833240216916</v>
      </c>
      <c r="G221" s="2">
        <f>VLOOKUP($A221,'ESAI - Q3 - Base Case'!$A$56:$N$343,10)</f>
        <v>56.545243992898364</v>
      </c>
      <c r="H221" s="2">
        <f t="shared" si="37"/>
        <v>58.241601312685319</v>
      </c>
      <c r="I221" s="2">
        <f t="shared" si="42"/>
        <v>4.1459410761870279</v>
      </c>
      <c r="J221" s="2">
        <f t="shared" si="43"/>
        <v>62.387542388872347</v>
      </c>
      <c r="L221" s="2">
        <f t="shared" si="44"/>
        <v>64.629601850907321</v>
      </c>
      <c r="M221" s="2">
        <f t="shared" si="38"/>
        <v>66.568489906434536</v>
      </c>
      <c r="N221" s="2"/>
      <c r="O221" s="2">
        <f t="shared" si="45"/>
        <v>66.568489906434536</v>
      </c>
      <c r="Q221" s="2">
        <f t="shared" si="46"/>
        <v>56.545243992898364</v>
      </c>
      <c r="R221" s="2">
        <f t="shared" si="39"/>
        <v>58.241601312685319</v>
      </c>
      <c r="S221" s="2"/>
      <c r="T221" s="2">
        <f t="shared" si="47"/>
        <v>58.241601312685319</v>
      </c>
      <c r="V221" s="11"/>
    </row>
    <row r="222" spans="1:22" ht="15" customHeight="1" x14ac:dyDescent="0.2">
      <c r="A222" s="112">
        <v>49249</v>
      </c>
      <c r="B222" s="2">
        <f>VLOOKUP($A222,'ESAI - Q3 - Base Case'!$A$56:$N$343,9)</f>
        <v>74.256457523311198</v>
      </c>
      <c r="C222" s="2">
        <f t="shared" si="36"/>
        <v>76.484151249010537</v>
      </c>
      <c r="D222" s="2">
        <f t="shared" si="40"/>
        <v>8.7083433337823841</v>
      </c>
      <c r="E222" s="2">
        <f t="shared" si="41"/>
        <v>85.192494582792918</v>
      </c>
      <c r="G222" s="2">
        <f>VLOOKUP($A222,'ESAI - Q3 - Base Case'!$A$56:$N$343,10)</f>
        <v>62.291004565471404</v>
      </c>
      <c r="H222" s="2">
        <f t="shared" si="37"/>
        <v>64.159734702435543</v>
      </c>
      <c r="I222" s="2">
        <f t="shared" si="42"/>
        <v>4.1459410761870279</v>
      </c>
      <c r="J222" s="2">
        <f t="shared" si="43"/>
        <v>68.305675778622572</v>
      </c>
      <c r="L222" s="2">
        <f t="shared" si="44"/>
        <v>74.256457523311198</v>
      </c>
      <c r="M222" s="2">
        <f t="shared" si="38"/>
        <v>76.484151249010537</v>
      </c>
      <c r="N222" s="2"/>
      <c r="O222" s="2">
        <f t="shared" si="45"/>
        <v>76.484151249010537</v>
      </c>
      <c r="Q222" s="2">
        <f t="shared" si="46"/>
        <v>62.291004565471404</v>
      </c>
      <c r="R222" s="2">
        <f t="shared" si="39"/>
        <v>64.159734702435543</v>
      </c>
      <c r="S222" s="2"/>
      <c r="T222" s="2">
        <f t="shared" si="47"/>
        <v>64.159734702435543</v>
      </c>
      <c r="V222" s="11"/>
    </row>
    <row r="223" spans="1:22" ht="15" customHeight="1" x14ac:dyDescent="0.2">
      <c r="A223" s="112">
        <v>49279</v>
      </c>
      <c r="B223" s="2">
        <f>VLOOKUP($A223,'ESAI - Q3 - Base Case'!$A$56:$N$343,9)</f>
        <v>107.22483544341647</v>
      </c>
      <c r="C223" s="2">
        <f t="shared" si="36"/>
        <v>110.44158050671896</v>
      </c>
      <c r="D223" s="2">
        <f t="shared" si="40"/>
        <v>8.7083433337823841</v>
      </c>
      <c r="E223" s="2">
        <f t="shared" si="41"/>
        <v>119.14992384050134</v>
      </c>
      <c r="G223" s="2">
        <f>VLOOKUP($A223,'ESAI - Q3 - Base Case'!$A$56:$N$343,10)</f>
        <v>81.131659703724452</v>
      </c>
      <c r="H223" s="2">
        <f t="shared" si="37"/>
        <v>83.565609494836181</v>
      </c>
      <c r="I223" s="2">
        <f t="shared" si="42"/>
        <v>4.1459410761870279</v>
      </c>
      <c r="J223" s="2">
        <f t="shared" si="43"/>
        <v>87.71155057102321</v>
      </c>
      <c r="L223" s="2">
        <f t="shared" si="44"/>
        <v>107.22483544341647</v>
      </c>
      <c r="M223" s="2">
        <f t="shared" si="38"/>
        <v>110.44158050671896</v>
      </c>
      <c r="N223" s="2"/>
      <c r="O223" s="2">
        <f t="shared" si="45"/>
        <v>110.44158050671896</v>
      </c>
      <c r="Q223" s="2">
        <f t="shared" si="46"/>
        <v>81.131659703724452</v>
      </c>
      <c r="R223" s="2">
        <f t="shared" si="39"/>
        <v>83.565609494836181</v>
      </c>
      <c r="S223" s="2"/>
      <c r="T223" s="2">
        <f t="shared" si="47"/>
        <v>83.565609494836181</v>
      </c>
      <c r="V223" s="11"/>
    </row>
    <row r="224" spans="1:22" ht="15" customHeight="1" x14ac:dyDescent="0.2">
      <c r="A224" s="112">
        <v>49310</v>
      </c>
      <c r="B224" s="2">
        <f>VLOOKUP($A224,'ESAI - Q3 - Base Case'!$A$56:$N$343,9)</f>
        <v>150.24648023441443</v>
      </c>
      <c r="C224" s="2">
        <f t="shared" si="36"/>
        <v>154.75387464144688</v>
      </c>
      <c r="D224" s="2">
        <f t="shared" si="40"/>
        <v>8.7954267671202064</v>
      </c>
      <c r="E224" s="2">
        <f t="shared" si="41"/>
        <v>163.54930140856709</v>
      </c>
      <c r="G224" s="2">
        <f>VLOOKUP($A224,'ESAI - Q3 - Base Case'!$A$56:$N$343,10)</f>
        <v>101.51872845437246</v>
      </c>
      <c r="H224" s="2">
        <f t="shared" si="37"/>
        <v>104.56429030800363</v>
      </c>
      <c r="I224" s="2">
        <f t="shared" si="42"/>
        <v>4.1874004869488974</v>
      </c>
      <c r="J224" s="2">
        <f t="shared" si="43"/>
        <v>108.75169079495254</v>
      </c>
      <c r="L224" s="2">
        <f t="shared" si="44"/>
        <v>150.24648023441443</v>
      </c>
      <c r="M224" s="2">
        <f t="shared" si="38"/>
        <v>154.75387464144688</v>
      </c>
      <c r="N224" s="2"/>
      <c r="O224" s="2">
        <f t="shared" si="45"/>
        <v>154.75387464144688</v>
      </c>
      <c r="Q224" s="2">
        <f t="shared" si="46"/>
        <v>101.51872845437246</v>
      </c>
      <c r="R224" s="2">
        <f t="shared" si="39"/>
        <v>104.56429030800363</v>
      </c>
      <c r="S224" s="2"/>
      <c r="T224" s="2">
        <f t="shared" si="47"/>
        <v>104.56429030800363</v>
      </c>
      <c r="V224" s="11"/>
    </row>
    <row r="225" spans="1:22" ht="15" customHeight="1" x14ac:dyDescent="0.2">
      <c r="A225" s="112">
        <v>49341</v>
      </c>
      <c r="B225" s="2">
        <f>VLOOKUP($A225,'ESAI - Q3 - Base Case'!$A$56:$N$343,9)</f>
        <v>108.98591361505149</v>
      </c>
      <c r="C225" s="2">
        <f t="shared" si="36"/>
        <v>112.25549102350304</v>
      </c>
      <c r="D225" s="2">
        <f t="shared" si="40"/>
        <v>8.7954267671202064</v>
      </c>
      <c r="E225" s="2">
        <f t="shared" si="41"/>
        <v>121.05091779062325</v>
      </c>
      <c r="G225" s="2">
        <f>VLOOKUP($A225,'ESAI - Q3 - Base Case'!$A$56:$N$343,10)</f>
        <v>91.384818501245064</v>
      </c>
      <c r="H225" s="2">
        <f t="shared" si="37"/>
        <v>94.126363056282415</v>
      </c>
      <c r="I225" s="2">
        <f t="shared" si="42"/>
        <v>4.1874004869488974</v>
      </c>
      <c r="J225" s="2">
        <f t="shared" si="43"/>
        <v>98.313763543231317</v>
      </c>
      <c r="L225" s="2">
        <f t="shared" si="44"/>
        <v>108.98591361505149</v>
      </c>
      <c r="M225" s="2">
        <f t="shared" si="38"/>
        <v>112.25549102350304</v>
      </c>
      <c r="N225" s="2"/>
      <c r="O225" s="2">
        <f t="shared" si="45"/>
        <v>112.25549102350304</v>
      </c>
      <c r="Q225" s="2">
        <f t="shared" si="46"/>
        <v>91.384818501245064</v>
      </c>
      <c r="R225" s="2">
        <f t="shared" si="39"/>
        <v>94.126363056282415</v>
      </c>
      <c r="S225" s="2"/>
      <c r="T225" s="2">
        <f t="shared" si="47"/>
        <v>94.126363056282415</v>
      </c>
      <c r="V225" s="11"/>
    </row>
    <row r="226" spans="1:22" ht="15" customHeight="1" x14ac:dyDescent="0.2">
      <c r="A226" s="112">
        <v>49369</v>
      </c>
      <c r="B226" s="2">
        <f>VLOOKUP($A226,'ESAI - Q3 - Base Case'!$A$56:$N$343,9)</f>
        <v>76.713579410981055</v>
      </c>
      <c r="C226" s="2">
        <f t="shared" si="36"/>
        <v>79.014986793310484</v>
      </c>
      <c r="D226" s="2">
        <f t="shared" si="40"/>
        <v>8.7954267671202064</v>
      </c>
      <c r="E226" s="2">
        <f t="shared" si="41"/>
        <v>87.810413560430689</v>
      </c>
      <c r="G226" s="2">
        <f>VLOOKUP($A226,'ESAI - Q3 - Base Case'!$A$56:$N$343,10)</f>
        <v>64.299474326584772</v>
      </c>
      <c r="H226" s="2">
        <f t="shared" si="37"/>
        <v>66.228458556382321</v>
      </c>
      <c r="I226" s="2">
        <f t="shared" si="42"/>
        <v>4.1874004869488974</v>
      </c>
      <c r="J226" s="2">
        <f t="shared" si="43"/>
        <v>70.415859043331224</v>
      </c>
      <c r="L226" s="2">
        <f t="shared" si="44"/>
        <v>76.713579410981055</v>
      </c>
      <c r="M226" s="2">
        <f t="shared" si="38"/>
        <v>79.014986793310484</v>
      </c>
      <c r="N226" s="2"/>
      <c r="O226" s="2">
        <f t="shared" si="45"/>
        <v>79.014986793310484</v>
      </c>
      <c r="Q226" s="2">
        <f t="shared" si="46"/>
        <v>64.299474326584772</v>
      </c>
      <c r="R226" s="2">
        <f t="shared" si="39"/>
        <v>66.228458556382321</v>
      </c>
      <c r="S226" s="2"/>
      <c r="T226" s="2">
        <f t="shared" si="47"/>
        <v>66.228458556382321</v>
      </c>
      <c r="V226" s="11"/>
    </row>
    <row r="227" spans="1:22" ht="15" customHeight="1" x14ac:dyDescent="0.2">
      <c r="A227" s="112">
        <v>49400</v>
      </c>
      <c r="B227" s="2">
        <f>VLOOKUP($A227,'ESAI - Q3 - Base Case'!$A$56:$N$343,9)</f>
        <v>71.719977104790573</v>
      </c>
      <c r="C227" s="2">
        <f t="shared" si="36"/>
        <v>73.871576417934293</v>
      </c>
      <c r="D227" s="2">
        <f t="shared" si="40"/>
        <v>8.7954267671202064</v>
      </c>
      <c r="E227" s="2">
        <f t="shared" si="41"/>
        <v>82.667003185054497</v>
      </c>
      <c r="G227" s="2">
        <f>VLOOKUP($A227,'ESAI - Q3 - Base Case'!$A$56:$N$343,10)</f>
        <v>57.674372750852726</v>
      </c>
      <c r="H227" s="2">
        <f t="shared" si="37"/>
        <v>59.404603933378311</v>
      </c>
      <c r="I227" s="2">
        <f t="shared" si="42"/>
        <v>4.1874004869488974</v>
      </c>
      <c r="J227" s="2">
        <f t="shared" si="43"/>
        <v>63.592004420327207</v>
      </c>
      <c r="L227" s="2">
        <f t="shared" si="44"/>
        <v>71.719977104790573</v>
      </c>
      <c r="M227" s="2">
        <f t="shared" si="38"/>
        <v>73.871576417934293</v>
      </c>
      <c r="N227" s="2"/>
      <c r="O227" s="2">
        <f t="shared" si="45"/>
        <v>73.871576417934293</v>
      </c>
      <c r="Q227" s="2">
        <f t="shared" si="46"/>
        <v>57.674372750852726</v>
      </c>
      <c r="R227" s="2">
        <f t="shared" si="39"/>
        <v>59.404603933378311</v>
      </c>
      <c r="S227" s="2"/>
      <c r="T227" s="2">
        <f t="shared" si="47"/>
        <v>59.404603933378311</v>
      </c>
      <c r="V227" s="11"/>
    </row>
    <row r="228" spans="1:22" ht="15" customHeight="1" x14ac:dyDescent="0.2">
      <c r="A228" s="112">
        <v>49430</v>
      </c>
      <c r="B228" s="2">
        <f>VLOOKUP($A228,'ESAI - Q3 - Base Case'!$A$56:$N$343,9)</f>
        <v>81.04750442875833</v>
      </c>
      <c r="C228" s="2">
        <f t="shared" si="36"/>
        <v>83.478929561621086</v>
      </c>
      <c r="D228" s="2">
        <f t="shared" si="40"/>
        <v>8.7954267671202064</v>
      </c>
      <c r="E228" s="2">
        <f t="shared" si="41"/>
        <v>92.274356328741291</v>
      </c>
      <c r="G228" s="2">
        <f>VLOOKUP($A228,'ESAI - Q3 - Base Case'!$A$56:$N$343,10)</f>
        <v>59.763009318677341</v>
      </c>
      <c r="H228" s="2">
        <f t="shared" si="37"/>
        <v>61.555899598237666</v>
      </c>
      <c r="I228" s="2">
        <f t="shared" si="42"/>
        <v>4.1874004869488974</v>
      </c>
      <c r="J228" s="2">
        <f t="shared" si="43"/>
        <v>65.743300085186561</v>
      </c>
      <c r="L228" s="2">
        <f t="shared" si="44"/>
        <v>81.04750442875833</v>
      </c>
      <c r="M228" s="2">
        <f t="shared" si="38"/>
        <v>83.478929561621086</v>
      </c>
      <c r="N228" s="2"/>
      <c r="O228" s="2">
        <f t="shared" si="45"/>
        <v>83.478929561621086</v>
      </c>
      <c r="Q228" s="2">
        <f t="shared" si="46"/>
        <v>59.763009318677341</v>
      </c>
      <c r="R228" s="2">
        <f t="shared" si="39"/>
        <v>61.555899598237666</v>
      </c>
      <c r="S228" s="2"/>
      <c r="T228" s="2">
        <f t="shared" si="47"/>
        <v>61.555899598237666</v>
      </c>
      <c r="V228" s="11"/>
    </row>
    <row r="229" spans="1:22" ht="15" customHeight="1" x14ac:dyDescent="0.2">
      <c r="A229" s="112">
        <v>49461</v>
      </c>
      <c r="B229" s="2">
        <f>VLOOKUP($A229,'ESAI - Q3 - Base Case'!$A$56:$N$343,9)</f>
        <v>85.792321601386561</v>
      </c>
      <c r="C229" s="2">
        <f t="shared" si="36"/>
        <v>88.366091249428166</v>
      </c>
      <c r="D229" s="2">
        <f t="shared" si="40"/>
        <v>8.7954267671202064</v>
      </c>
      <c r="E229" s="2">
        <f t="shared" si="41"/>
        <v>97.161518016548371</v>
      </c>
      <c r="G229" s="2">
        <f>VLOOKUP($A229,'ESAI - Q3 - Base Case'!$A$56:$N$343,10)</f>
        <v>61.221303715647579</v>
      </c>
      <c r="H229" s="2">
        <f t="shared" si="37"/>
        <v>63.05794282711701</v>
      </c>
      <c r="I229" s="2">
        <f t="shared" si="42"/>
        <v>4.1874004869488974</v>
      </c>
      <c r="J229" s="2">
        <f t="shared" si="43"/>
        <v>67.245343314065906</v>
      </c>
      <c r="L229" s="2">
        <f t="shared" si="44"/>
        <v>85.792321601386561</v>
      </c>
      <c r="M229" s="2">
        <f t="shared" si="38"/>
        <v>88.366091249428166</v>
      </c>
      <c r="N229" s="2"/>
      <c r="O229" s="2">
        <f t="shared" si="45"/>
        <v>88.366091249428166</v>
      </c>
      <c r="Q229" s="2">
        <f t="shared" si="46"/>
        <v>61.221303715647579</v>
      </c>
      <c r="R229" s="2">
        <f t="shared" si="39"/>
        <v>63.05794282711701</v>
      </c>
      <c r="S229" s="2"/>
      <c r="T229" s="2">
        <f t="shared" si="47"/>
        <v>63.05794282711701</v>
      </c>
      <c r="V229" s="11"/>
    </row>
    <row r="230" spans="1:22" ht="15" customHeight="1" x14ac:dyDescent="0.2">
      <c r="A230" s="112">
        <v>49491</v>
      </c>
      <c r="B230" s="2">
        <f>VLOOKUP($A230,'ESAI - Q3 - Base Case'!$A$56:$N$343,9)</f>
        <v>104.75499331883071</v>
      </c>
      <c r="C230" s="2">
        <f t="shared" si="36"/>
        <v>107.89764311839564</v>
      </c>
      <c r="D230" s="2">
        <f t="shared" si="40"/>
        <v>8.7954267671202064</v>
      </c>
      <c r="E230" s="2">
        <f t="shared" si="41"/>
        <v>116.69306988551584</v>
      </c>
      <c r="G230" s="2">
        <f>VLOOKUP($A230,'ESAI - Q3 - Base Case'!$A$56:$N$343,10)</f>
        <v>64.461749516735424</v>
      </c>
      <c r="H230" s="2">
        <f t="shared" si="37"/>
        <v>66.395602002237482</v>
      </c>
      <c r="I230" s="2">
        <f t="shared" si="42"/>
        <v>4.1874004869488974</v>
      </c>
      <c r="J230" s="2">
        <f t="shared" si="43"/>
        <v>70.583002489186384</v>
      </c>
      <c r="L230" s="2">
        <f t="shared" si="44"/>
        <v>104.75499331883071</v>
      </c>
      <c r="M230" s="2">
        <f t="shared" si="38"/>
        <v>107.89764311839564</v>
      </c>
      <c r="N230" s="2"/>
      <c r="O230" s="2">
        <f t="shared" si="45"/>
        <v>107.89764311839564</v>
      </c>
      <c r="Q230" s="2">
        <f t="shared" si="46"/>
        <v>64.461749516735424</v>
      </c>
      <c r="R230" s="2">
        <f t="shared" si="39"/>
        <v>66.395602002237482</v>
      </c>
      <c r="S230" s="2"/>
      <c r="T230" s="2">
        <f t="shared" si="47"/>
        <v>66.395602002237482</v>
      </c>
      <c r="V230" s="11"/>
    </row>
    <row r="231" spans="1:22" ht="15" customHeight="1" x14ac:dyDescent="0.2">
      <c r="A231" s="112">
        <v>49522</v>
      </c>
      <c r="B231" s="2">
        <f>VLOOKUP($A231,'ESAI - Q3 - Base Case'!$A$56:$N$343,9)</f>
        <v>81.901257639118612</v>
      </c>
      <c r="C231" s="2">
        <f t="shared" si="36"/>
        <v>84.358295368292175</v>
      </c>
      <c r="D231" s="2">
        <f t="shared" si="40"/>
        <v>8.7954267671202064</v>
      </c>
      <c r="E231" s="2">
        <f t="shared" si="41"/>
        <v>93.15372213541238</v>
      </c>
      <c r="G231" s="2">
        <f>VLOOKUP($A231,'ESAI - Q3 - Base Case'!$A$56:$N$343,10)</f>
        <v>63.467712428942228</v>
      </c>
      <c r="H231" s="2">
        <f t="shared" si="37"/>
        <v>65.371743801810496</v>
      </c>
      <c r="I231" s="2">
        <f t="shared" si="42"/>
        <v>4.1874004869488974</v>
      </c>
      <c r="J231" s="2">
        <f t="shared" si="43"/>
        <v>69.559144288759398</v>
      </c>
      <c r="L231" s="2">
        <f t="shared" si="44"/>
        <v>81.901257639118612</v>
      </c>
      <c r="M231" s="2">
        <f t="shared" si="38"/>
        <v>84.358295368292175</v>
      </c>
      <c r="N231" s="2"/>
      <c r="O231" s="2">
        <f t="shared" si="45"/>
        <v>84.358295368292175</v>
      </c>
      <c r="Q231" s="2">
        <f t="shared" si="46"/>
        <v>63.467712428942228</v>
      </c>
      <c r="R231" s="2">
        <f t="shared" si="39"/>
        <v>65.371743801810496</v>
      </c>
      <c r="S231" s="2"/>
      <c r="T231" s="2">
        <f t="shared" si="47"/>
        <v>65.371743801810496</v>
      </c>
      <c r="V231" s="11"/>
    </row>
    <row r="232" spans="1:22" ht="15" customHeight="1" x14ac:dyDescent="0.2">
      <c r="A232" s="112">
        <v>49553</v>
      </c>
      <c r="B232" s="2">
        <f>VLOOKUP($A232,'ESAI - Q3 - Base Case'!$A$56:$N$343,9)</f>
        <v>68.909285536832314</v>
      </c>
      <c r="C232" s="2">
        <f t="shared" si="36"/>
        <v>70.976564102937289</v>
      </c>
      <c r="D232" s="2">
        <f t="shared" si="40"/>
        <v>8.7954267671202064</v>
      </c>
      <c r="E232" s="2">
        <f t="shared" si="41"/>
        <v>79.771990870057493</v>
      </c>
      <c r="G232" s="2">
        <f>VLOOKUP($A232,'ESAI - Q3 - Base Case'!$A$56:$N$343,10)</f>
        <v>60.345658800280141</v>
      </c>
      <c r="H232" s="2">
        <f t="shared" si="37"/>
        <v>62.156028564288547</v>
      </c>
      <c r="I232" s="2">
        <f t="shared" si="42"/>
        <v>4.1874004869488974</v>
      </c>
      <c r="J232" s="2">
        <f t="shared" si="43"/>
        <v>66.34342905123745</v>
      </c>
      <c r="L232" s="2">
        <f t="shared" si="44"/>
        <v>68.909285536832314</v>
      </c>
      <c r="M232" s="2">
        <f t="shared" si="38"/>
        <v>70.976564102937289</v>
      </c>
      <c r="N232" s="2"/>
      <c r="O232" s="2">
        <f t="shared" si="45"/>
        <v>70.976564102937289</v>
      </c>
      <c r="Q232" s="2">
        <f t="shared" si="46"/>
        <v>60.345658800280141</v>
      </c>
      <c r="R232" s="2">
        <f t="shared" si="39"/>
        <v>62.156028564288547</v>
      </c>
      <c r="S232" s="2"/>
      <c r="T232" s="2">
        <f t="shared" si="47"/>
        <v>62.156028564288547</v>
      </c>
      <c r="V232" s="11"/>
    </row>
    <row r="233" spans="1:22" ht="15" customHeight="1" x14ac:dyDescent="0.2">
      <c r="A233" s="112">
        <v>49583</v>
      </c>
      <c r="B233" s="2">
        <f>VLOOKUP($A233,'ESAI - Q3 - Base Case'!$A$56:$N$343,9)</f>
        <v>65.922193887925474</v>
      </c>
      <c r="C233" s="2">
        <f t="shared" si="36"/>
        <v>67.899859704563241</v>
      </c>
      <c r="D233" s="2">
        <f t="shared" si="40"/>
        <v>8.7954267671202064</v>
      </c>
      <c r="E233" s="2">
        <f t="shared" si="41"/>
        <v>76.695286471683445</v>
      </c>
      <c r="G233" s="2">
        <f>VLOOKUP($A233,'ESAI - Q3 - Base Case'!$A$56:$N$343,10)</f>
        <v>57.676148872756329</v>
      </c>
      <c r="H233" s="2">
        <f t="shared" si="37"/>
        <v>59.406433338939017</v>
      </c>
      <c r="I233" s="2">
        <f t="shared" si="42"/>
        <v>4.1874004869488974</v>
      </c>
      <c r="J233" s="2">
        <f t="shared" si="43"/>
        <v>63.593833825887913</v>
      </c>
      <c r="L233" s="2">
        <f t="shared" si="44"/>
        <v>65.922193887925474</v>
      </c>
      <c r="M233" s="2">
        <f t="shared" si="38"/>
        <v>67.899859704563241</v>
      </c>
      <c r="N233" s="2"/>
      <c r="O233" s="2">
        <f t="shared" si="45"/>
        <v>67.899859704563241</v>
      </c>
      <c r="Q233" s="2">
        <f t="shared" si="46"/>
        <v>57.676148872756329</v>
      </c>
      <c r="R233" s="2">
        <f t="shared" si="39"/>
        <v>59.406433338939017</v>
      </c>
      <c r="S233" s="2"/>
      <c r="T233" s="2">
        <f t="shared" si="47"/>
        <v>59.406433338939017</v>
      </c>
      <c r="V233" s="11"/>
    </row>
    <row r="234" spans="1:22" ht="15" customHeight="1" x14ac:dyDescent="0.2">
      <c r="A234" s="112">
        <v>49614</v>
      </c>
      <c r="B234" s="2">
        <f>VLOOKUP($A234,'ESAI - Q3 - Base Case'!$A$56:$N$343,9)</f>
        <v>75.741586673777419</v>
      </c>
      <c r="C234" s="2">
        <f t="shared" si="36"/>
        <v>78.013834273990739</v>
      </c>
      <c r="D234" s="2">
        <f t="shared" si="40"/>
        <v>8.7954267671202064</v>
      </c>
      <c r="E234" s="2">
        <f t="shared" si="41"/>
        <v>86.809261041110943</v>
      </c>
      <c r="G234" s="2">
        <f>VLOOKUP($A234,'ESAI - Q3 - Base Case'!$A$56:$N$343,10)</f>
        <v>63.53682465678083</v>
      </c>
      <c r="H234" s="2">
        <f t="shared" si="37"/>
        <v>65.44292939648426</v>
      </c>
      <c r="I234" s="2">
        <f t="shared" si="42"/>
        <v>4.1874004869488974</v>
      </c>
      <c r="J234" s="2">
        <f t="shared" si="43"/>
        <v>69.630329883433163</v>
      </c>
      <c r="L234" s="2">
        <f t="shared" si="44"/>
        <v>75.741586673777419</v>
      </c>
      <c r="M234" s="2">
        <f t="shared" si="38"/>
        <v>78.013834273990739</v>
      </c>
      <c r="N234" s="2"/>
      <c r="O234" s="2">
        <f t="shared" si="45"/>
        <v>78.013834273990739</v>
      </c>
      <c r="Q234" s="2">
        <f t="shared" si="46"/>
        <v>63.53682465678083</v>
      </c>
      <c r="R234" s="2">
        <f t="shared" si="39"/>
        <v>65.44292939648426</v>
      </c>
      <c r="S234" s="2"/>
      <c r="T234" s="2">
        <f t="shared" si="47"/>
        <v>65.44292939648426</v>
      </c>
      <c r="V234" s="11"/>
    </row>
    <row r="235" spans="1:22" ht="15" customHeight="1" x14ac:dyDescent="0.2">
      <c r="A235" s="112">
        <v>49644</v>
      </c>
      <c r="B235" s="2">
        <f>VLOOKUP($A235,'ESAI - Q3 - Base Case'!$A$56:$N$343,9)</f>
        <v>109.3693321522848</v>
      </c>
      <c r="C235" s="2">
        <f t="shared" si="36"/>
        <v>112.65041211685335</v>
      </c>
      <c r="D235" s="2">
        <f t="shared" si="40"/>
        <v>8.7954267671202064</v>
      </c>
      <c r="E235" s="2">
        <f t="shared" si="41"/>
        <v>121.44583888397355</v>
      </c>
      <c r="G235" s="2">
        <f>VLOOKUP($A235,'ESAI - Q3 - Base Case'!$A$56:$N$343,10)</f>
        <v>82.754292897798948</v>
      </c>
      <c r="H235" s="2">
        <f t="shared" si="37"/>
        <v>85.23692168473292</v>
      </c>
      <c r="I235" s="2">
        <f t="shared" si="42"/>
        <v>4.1874004869488974</v>
      </c>
      <c r="J235" s="2">
        <f t="shared" si="43"/>
        <v>89.424322171681823</v>
      </c>
      <c r="L235" s="2">
        <f t="shared" si="44"/>
        <v>109.3693321522848</v>
      </c>
      <c r="M235" s="2">
        <f t="shared" si="38"/>
        <v>112.65041211685335</v>
      </c>
      <c r="N235" s="2"/>
      <c r="O235" s="2">
        <f t="shared" si="45"/>
        <v>112.65041211685335</v>
      </c>
      <c r="Q235" s="2">
        <f t="shared" si="46"/>
        <v>82.754292897798948</v>
      </c>
      <c r="R235" s="2">
        <f t="shared" si="39"/>
        <v>85.23692168473292</v>
      </c>
      <c r="S235" s="2"/>
      <c r="T235" s="2">
        <f t="shared" si="47"/>
        <v>85.23692168473292</v>
      </c>
      <c r="V235" s="11"/>
    </row>
    <row r="236" spans="1:22" ht="15" customHeight="1" x14ac:dyDescent="0.2">
      <c r="A236" s="112">
        <v>49675</v>
      </c>
      <c r="B236" s="2">
        <f>VLOOKUP($A236,'ESAI - Q3 - Base Case'!$A$56:$N$343,9)</f>
        <v>153.25140983910273</v>
      </c>
      <c r="C236" s="2">
        <f t="shared" si="36"/>
        <v>157.84895213427583</v>
      </c>
      <c r="D236" s="2">
        <f t="shared" si="40"/>
        <v>8.8833810347914106</v>
      </c>
      <c r="E236" s="2">
        <f t="shared" si="41"/>
        <v>166.73233316906723</v>
      </c>
      <c r="G236" s="2">
        <f>VLOOKUP($A236,'ESAI - Q3 - Base Case'!$A$56:$N$343,10)</f>
        <v>103.54910302345992</v>
      </c>
      <c r="H236" s="2">
        <f t="shared" si="37"/>
        <v>106.65557611416372</v>
      </c>
      <c r="I236" s="2">
        <f t="shared" si="42"/>
        <v>4.2292744918183871</v>
      </c>
      <c r="J236" s="2">
        <f t="shared" si="43"/>
        <v>110.88485060598211</v>
      </c>
      <c r="L236" s="2">
        <f t="shared" si="44"/>
        <v>153.25140983910273</v>
      </c>
      <c r="M236" s="2">
        <f t="shared" si="38"/>
        <v>157.84895213427583</v>
      </c>
      <c r="N236" s="2"/>
      <c r="O236" s="2">
        <f t="shared" si="45"/>
        <v>157.84895213427583</v>
      </c>
      <c r="Q236" s="2">
        <f t="shared" si="46"/>
        <v>103.54910302345992</v>
      </c>
      <c r="R236" s="2">
        <f t="shared" si="39"/>
        <v>106.65557611416372</v>
      </c>
      <c r="S236" s="2"/>
      <c r="T236" s="2">
        <f t="shared" si="47"/>
        <v>106.65557611416372</v>
      </c>
      <c r="V236" s="11"/>
    </row>
    <row r="237" spans="1:22" ht="15" customHeight="1" x14ac:dyDescent="0.2">
      <c r="A237" s="112">
        <v>49706</v>
      </c>
      <c r="B237" s="2">
        <f>VLOOKUP($A237,'ESAI - Q3 - Base Case'!$A$56:$N$343,9)</f>
        <v>111.16563188735252</v>
      </c>
      <c r="C237" s="2">
        <f t="shared" si="36"/>
        <v>114.5006008439731</v>
      </c>
      <c r="D237" s="2">
        <f t="shared" si="40"/>
        <v>8.8833810347914106</v>
      </c>
      <c r="E237" s="2">
        <f t="shared" si="41"/>
        <v>123.38398187876452</v>
      </c>
      <c r="G237" s="2">
        <f>VLOOKUP($A237,'ESAI - Q3 - Base Case'!$A$56:$N$343,10)</f>
        <v>93.212514871269974</v>
      </c>
      <c r="H237" s="2">
        <f t="shared" si="37"/>
        <v>96.008890317408074</v>
      </c>
      <c r="I237" s="2">
        <f t="shared" si="42"/>
        <v>4.2292744918183871</v>
      </c>
      <c r="J237" s="2">
        <f t="shared" si="43"/>
        <v>100.23816480922646</v>
      </c>
      <c r="L237" s="2">
        <f t="shared" si="44"/>
        <v>111.16563188735252</v>
      </c>
      <c r="M237" s="2">
        <f t="shared" si="38"/>
        <v>114.5006008439731</v>
      </c>
      <c r="N237" s="2"/>
      <c r="O237" s="2">
        <f t="shared" si="45"/>
        <v>114.5006008439731</v>
      </c>
      <c r="Q237" s="2">
        <f t="shared" si="46"/>
        <v>93.212514871269974</v>
      </c>
      <c r="R237" s="2">
        <f t="shared" si="39"/>
        <v>96.008890317408074</v>
      </c>
      <c r="S237" s="2"/>
      <c r="T237" s="2">
        <f t="shared" si="47"/>
        <v>96.008890317408074</v>
      </c>
      <c r="V237" s="11"/>
    </row>
    <row r="238" spans="1:22" ht="15" customHeight="1" x14ac:dyDescent="0.2">
      <c r="A238" s="112">
        <v>49735</v>
      </c>
      <c r="B238" s="2">
        <f>VLOOKUP($A238,'ESAI - Q3 - Base Case'!$A$56:$N$343,9)</f>
        <v>78.247850999200679</v>
      </c>
      <c r="C238" s="2">
        <f t="shared" si="36"/>
        <v>80.595286529176704</v>
      </c>
      <c r="D238" s="2">
        <f t="shared" si="40"/>
        <v>8.8833810347914106</v>
      </c>
      <c r="E238" s="2">
        <f t="shared" si="41"/>
        <v>89.478667563968116</v>
      </c>
      <c r="G238" s="2">
        <f>VLOOKUP($A238,'ESAI - Q3 - Base Case'!$A$56:$N$343,10)</f>
        <v>65.585463813116462</v>
      </c>
      <c r="H238" s="2">
        <f t="shared" si="37"/>
        <v>67.553027727509956</v>
      </c>
      <c r="I238" s="2">
        <f t="shared" si="42"/>
        <v>4.2292744918183871</v>
      </c>
      <c r="J238" s="2">
        <f t="shared" si="43"/>
        <v>71.782302219328344</v>
      </c>
      <c r="L238" s="2">
        <f t="shared" si="44"/>
        <v>78.247850999200679</v>
      </c>
      <c r="M238" s="2">
        <f t="shared" si="38"/>
        <v>80.595286529176704</v>
      </c>
      <c r="N238" s="2"/>
      <c r="O238" s="2">
        <f t="shared" si="45"/>
        <v>80.595286529176704</v>
      </c>
      <c r="Q238" s="2">
        <f t="shared" si="46"/>
        <v>65.585463813116462</v>
      </c>
      <c r="R238" s="2">
        <f t="shared" si="39"/>
        <v>67.553027727509956</v>
      </c>
      <c r="S238" s="2"/>
      <c r="T238" s="2">
        <f t="shared" si="47"/>
        <v>67.553027727509956</v>
      </c>
      <c r="V238" s="11"/>
    </row>
    <row r="239" spans="1:22" ht="15" customHeight="1" x14ac:dyDescent="0.2">
      <c r="A239" s="112">
        <v>49766</v>
      </c>
      <c r="B239" s="2">
        <f>VLOOKUP($A239,'ESAI - Q3 - Base Case'!$A$56:$N$343,9)</f>
        <v>73.154376646886391</v>
      </c>
      <c r="C239" s="2">
        <f t="shared" si="36"/>
        <v>75.349007946292986</v>
      </c>
      <c r="D239" s="2">
        <f t="shared" si="40"/>
        <v>8.8833810347914106</v>
      </c>
      <c r="E239" s="2">
        <f t="shared" si="41"/>
        <v>84.232388981084398</v>
      </c>
      <c r="G239" s="2">
        <f>VLOOKUP($A239,'ESAI - Q3 - Base Case'!$A$56:$N$343,10)</f>
        <v>58.827860205869783</v>
      </c>
      <c r="H239" s="2">
        <f t="shared" si="37"/>
        <v>60.592696012045877</v>
      </c>
      <c r="I239" s="2">
        <f t="shared" si="42"/>
        <v>4.2292744918183871</v>
      </c>
      <c r="J239" s="2">
        <f t="shared" si="43"/>
        <v>64.821970503864264</v>
      </c>
      <c r="L239" s="2">
        <f t="shared" si="44"/>
        <v>73.154376646886391</v>
      </c>
      <c r="M239" s="2">
        <f t="shared" si="38"/>
        <v>75.349007946292986</v>
      </c>
      <c r="N239" s="2"/>
      <c r="O239" s="2">
        <f t="shared" si="45"/>
        <v>75.349007946292986</v>
      </c>
      <c r="Q239" s="2">
        <f t="shared" si="46"/>
        <v>58.827860205869783</v>
      </c>
      <c r="R239" s="2">
        <f t="shared" si="39"/>
        <v>60.592696012045877</v>
      </c>
      <c r="S239" s="2"/>
      <c r="T239" s="2">
        <f t="shared" si="47"/>
        <v>60.592696012045877</v>
      </c>
      <c r="V239" s="11"/>
    </row>
    <row r="240" spans="1:22" ht="15" customHeight="1" x14ac:dyDescent="0.2">
      <c r="A240" s="112">
        <v>49796</v>
      </c>
      <c r="B240" s="2">
        <f>VLOOKUP($A240,'ESAI - Q3 - Base Case'!$A$56:$N$343,9)</f>
        <v>82.668454517333501</v>
      </c>
      <c r="C240" s="2">
        <f t="shared" si="36"/>
        <v>85.148508152853509</v>
      </c>
      <c r="D240" s="2">
        <f t="shared" si="40"/>
        <v>8.8833810347914106</v>
      </c>
      <c r="E240" s="2">
        <f t="shared" si="41"/>
        <v>94.031889187644921</v>
      </c>
      <c r="G240" s="2">
        <f>VLOOKUP($A240,'ESAI - Q3 - Base Case'!$A$56:$N$343,10)</f>
        <v>60.958269505050886</v>
      </c>
      <c r="H240" s="2">
        <f t="shared" si="37"/>
        <v>62.787017590202417</v>
      </c>
      <c r="I240" s="2">
        <f t="shared" si="42"/>
        <v>4.2292744918183871</v>
      </c>
      <c r="J240" s="2">
        <f t="shared" si="43"/>
        <v>67.016292082020811</v>
      </c>
      <c r="L240" s="2">
        <f t="shared" si="44"/>
        <v>82.668454517333501</v>
      </c>
      <c r="M240" s="2">
        <f t="shared" si="38"/>
        <v>85.148508152853509</v>
      </c>
      <c r="N240" s="2"/>
      <c r="O240" s="2">
        <f t="shared" si="45"/>
        <v>85.148508152853509</v>
      </c>
      <c r="Q240" s="2">
        <f t="shared" si="46"/>
        <v>60.958269505050886</v>
      </c>
      <c r="R240" s="2">
        <f t="shared" si="39"/>
        <v>62.787017590202417</v>
      </c>
      <c r="S240" s="2"/>
      <c r="T240" s="2">
        <f t="shared" si="47"/>
        <v>62.787017590202417</v>
      </c>
      <c r="V240" s="11"/>
    </row>
    <row r="241" spans="1:22" ht="15" customHeight="1" x14ac:dyDescent="0.2">
      <c r="A241" s="112">
        <v>49827</v>
      </c>
      <c r="B241" s="2">
        <f>VLOOKUP($A241,'ESAI - Q3 - Base Case'!$A$56:$N$343,9)</f>
        <v>87.508168033414293</v>
      </c>
      <c r="C241" s="2">
        <f t="shared" si="36"/>
        <v>90.133413074416723</v>
      </c>
      <c r="D241" s="2">
        <f t="shared" si="40"/>
        <v>8.8833810347914106</v>
      </c>
      <c r="E241" s="2">
        <f t="shared" si="41"/>
        <v>99.016794109208135</v>
      </c>
      <c r="G241" s="2">
        <f>VLOOKUP($A241,'ESAI - Q3 - Base Case'!$A$56:$N$343,10)</f>
        <v>62.445729789960531</v>
      </c>
      <c r="H241" s="2">
        <f t="shared" si="37"/>
        <v>64.319101683659355</v>
      </c>
      <c r="I241" s="2">
        <f t="shared" si="42"/>
        <v>4.2292744918183871</v>
      </c>
      <c r="J241" s="2">
        <f t="shared" si="43"/>
        <v>68.548376175477742</v>
      </c>
      <c r="L241" s="2">
        <f t="shared" si="44"/>
        <v>87.508168033414293</v>
      </c>
      <c r="M241" s="2">
        <f t="shared" si="38"/>
        <v>90.133413074416723</v>
      </c>
      <c r="N241" s="2"/>
      <c r="O241" s="2">
        <f t="shared" si="45"/>
        <v>90.133413074416723</v>
      </c>
      <c r="Q241" s="2">
        <f t="shared" si="46"/>
        <v>62.445729789960531</v>
      </c>
      <c r="R241" s="2">
        <f t="shared" si="39"/>
        <v>64.319101683659355</v>
      </c>
      <c r="S241" s="2"/>
      <c r="T241" s="2">
        <f t="shared" si="47"/>
        <v>64.319101683659355</v>
      </c>
      <c r="V241" s="11"/>
    </row>
    <row r="242" spans="1:22" ht="15" customHeight="1" x14ac:dyDescent="0.2">
      <c r="A242" s="112">
        <v>49857</v>
      </c>
      <c r="B242" s="2">
        <f>VLOOKUP($A242,'ESAI - Q3 - Base Case'!$A$56:$N$343,9)</f>
        <v>106.85009318520733</v>
      </c>
      <c r="C242" s="2">
        <f t="shared" si="36"/>
        <v>110.05559598076356</v>
      </c>
      <c r="D242" s="2">
        <f t="shared" si="40"/>
        <v>8.8833810347914106</v>
      </c>
      <c r="E242" s="2">
        <f t="shared" si="41"/>
        <v>118.93897701555497</v>
      </c>
      <c r="G242" s="2">
        <f>VLOOKUP($A242,'ESAI - Q3 - Base Case'!$A$56:$N$343,10)</f>
        <v>65.750984507070129</v>
      </c>
      <c r="H242" s="2">
        <f t="shared" si="37"/>
        <v>67.723514042282233</v>
      </c>
      <c r="I242" s="2">
        <f t="shared" si="42"/>
        <v>4.2292744918183871</v>
      </c>
      <c r="J242" s="2">
        <f t="shared" si="43"/>
        <v>71.95278853410062</v>
      </c>
      <c r="L242" s="2">
        <f t="shared" si="44"/>
        <v>106.85009318520733</v>
      </c>
      <c r="M242" s="2">
        <f t="shared" si="38"/>
        <v>110.05559598076356</v>
      </c>
      <c r="N242" s="2"/>
      <c r="O242" s="2">
        <f t="shared" si="45"/>
        <v>110.05559598076356</v>
      </c>
      <c r="Q242" s="2">
        <f t="shared" si="46"/>
        <v>65.750984507070129</v>
      </c>
      <c r="R242" s="2">
        <f t="shared" si="39"/>
        <v>67.723514042282233</v>
      </c>
      <c r="S242" s="2"/>
      <c r="T242" s="2">
        <f t="shared" si="47"/>
        <v>67.723514042282233</v>
      </c>
      <c r="V242" s="11"/>
    </row>
    <row r="243" spans="1:22" ht="15" customHeight="1" x14ac:dyDescent="0.2">
      <c r="A243" s="112">
        <v>49888</v>
      </c>
      <c r="B243" s="2">
        <f>VLOOKUP($A243,'ESAI - Q3 - Base Case'!$A$56:$N$343,9)</f>
        <v>83.539282791900987</v>
      </c>
      <c r="C243" s="2">
        <f t="shared" si="36"/>
        <v>86.045461275658013</v>
      </c>
      <c r="D243" s="2">
        <f t="shared" si="40"/>
        <v>8.8833810347914106</v>
      </c>
      <c r="E243" s="2">
        <f t="shared" si="41"/>
        <v>94.928842310449426</v>
      </c>
      <c r="G243" s="2">
        <f>VLOOKUP($A243,'ESAI - Q3 - Base Case'!$A$56:$N$343,10)</f>
        <v>64.737066677521071</v>
      </c>
      <c r="H243" s="2">
        <f t="shared" si="37"/>
        <v>66.679178677846707</v>
      </c>
      <c r="I243" s="2">
        <f t="shared" si="42"/>
        <v>4.2292744918183871</v>
      </c>
      <c r="J243" s="2">
        <f t="shared" si="43"/>
        <v>70.908453169665094</v>
      </c>
      <c r="L243" s="2">
        <f t="shared" si="44"/>
        <v>83.539282791900987</v>
      </c>
      <c r="M243" s="2">
        <f t="shared" si="38"/>
        <v>86.045461275658013</v>
      </c>
      <c r="N243" s="2"/>
      <c r="O243" s="2">
        <f t="shared" si="45"/>
        <v>86.045461275658013</v>
      </c>
      <c r="Q243" s="2">
        <f t="shared" si="46"/>
        <v>64.737066677521071</v>
      </c>
      <c r="R243" s="2">
        <f t="shared" si="39"/>
        <v>66.679178677846707</v>
      </c>
      <c r="S243" s="2"/>
      <c r="T243" s="2">
        <f t="shared" si="47"/>
        <v>66.679178677846707</v>
      </c>
      <c r="V243" s="11"/>
    </row>
    <row r="244" spans="1:22" ht="15" customHeight="1" x14ac:dyDescent="0.2">
      <c r="A244" s="112">
        <v>49919</v>
      </c>
      <c r="B244" s="2">
        <f>VLOOKUP($A244,'ESAI - Q3 - Base Case'!$A$56:$N$343,9)</f>
        <v>70.287471247568959</v>
      </c>
      <c r="C244" s="2">
        <f t="shared" si="36"/>
        <v>72.39609538499603</v>
      </c>
      <c r="D244" s="2">
        <f t="shared" si="40"/>
        <v>8.8833810347914106</v>
      </c>
      <c r="E244" s="2">
        <f t="shared" si="41"/>
        <v>81.279476419787443</v>
      </c>
      <c r="G244" s="2">
        <f>VLOOKUP($A244,'ESAI - Q3 - Base Case'!$A$56:$N$343,10)</f>
        <v>61.552571976285748</v>
      </c>
      <c r="H244" s="2">
        <f t="shared" si="37"/>
        <v>63.399149135574319</v>
      </c>
      <c r="I244" s="2">
        <f t="shared" si="42"/>
        <v>4.2292744918183871</v>
      </c>
      <c r="J244" s="2">
        <f t="shared" si="43"/>
        <v>67.628423627392706</v>
      </c>
      <c r="L244" s="2">
        <f t="shared" si="44"/>
        <v>70.287471247568959</v>
      </c>
      <c r="M244" s="2">
        <f t="shared" si="38"/>
        <v>72.39609538499603</v>
      </c>
      <c r="N244" s="2"/>
      <c r="O244" s="2">
        <f t="shared" si="45"/>
        <v>72.39609538499603</v>
      </c>
      <c r="Q244" s="2">
        <f t="shared" si="46"/>
        <v>61.552571976285748</v>
      </c>
      <c r="R244" s="2">
        <f t="shared" si="39"/>
        <v>63.399149135574319</v>
      </c>
      <c r="S244" s="2"/>
      <c r="T244" s="2">
        <f t="shared" si="47"/>
        <v>63.399149135574319</v>
      </c>
      <c r="V244" s="11"/>
    </row>
    <row r="245" spans="1:22" ht="15" customHeight="1" x14ac:dyDescent="0.2">
      <c r="A245" s="112">
        <v>49949</v>
      </c>
      <c r="B245" s="2">
        <f>VLOOKUP($A245,'ESAI - Q3 - Base Case'!$A$56:$N$343,9)</f>
        <v>67.240637765683985</v>
      </c>
      <c r="C245" s="2">
        <f t="shared" si="36"/>
        <v>69.257856898654509</v>
      </c>
      <c r="D245" s="2">
        <f t="shared" si="40"/>
        <v>8.8833810347914106</v>
      </c>
      <c r="E245" s="2">
        <f t="shared" si="41"/>
        <v>78.141237933445922</v>
      </c>
      <c r="G245" s="2">
        <f>VLOOKUP($A245,'ESAI - Q3 - Base Case'!$A$56:$N$343,10)</f>
        <v>58.829671850211454</v>
      </c>
      <c r="H245" s="2">
        <f t="shared" si="37"/>
        <v>60.594562005717798</v>
      </c>
      <c r="I245" s="2">
        <f t="shared" si="42"/>
        <v>4.2292744918183871</v>
      </c>
      <c r="J245" s="2">
        <f t="shared" si="43"/>
        <v>64.823836497536178</v>
      </c>
      <c r="L245" s="2">
        <f t="shared" si="44"/>
        <v>67.240637765683985</v>
      </c>
      <c r="M245" s="2">
        <f t="shared" si="38"/>
        <v>69.257856898654509</v>
      </c>
      <c r="N245" s="2"/>
      <c r="O245" s="2">
        <f t="shared" si="45"/>
        <v>69.257856898654509</v>
      </c>
      <c r="Q245" s="2">
        <f t="shared" si="46"/>
        <v>58.829671850211454</v>
      </c>
      <c r="R245" s="2">
        <f t="shared" si="39"/>
        <v>60.594562005717798</v>
      </c>
      <c r="S245" s="2"/>
      <c r="T245" s="2">
        <f t="shared" si="47"/>
        <v>60.594562005717798</v>
      </c>
      <c r="V245" s="11"/>
    </row>
    <row r="246" spans="1:22" ht="15" customHeight="1" x14ac:dyDescent="0.2">
      <c r="A246" s="112">
        <v>49980</v>
      </c>
      <c r="B246" s="2">
        <f>VLOOKUP($A246,'ESAI - Q3 - Base Case'!$A$56:$N$343,9)</f>
        <v>77.256418407252966</v>
      </c>
      <c r="C246" s="2">
        <f t="shared" si="36"/>
        <v>79.574110959470559</v>
      </c>
      <c r="D246" s="2">
        <f t="shared" si="40"/>
        <v>8.8833810347914106</v>
      </c>
      <c r="E246" s="2">
        <f t="shared" si="41"/>
        <v>88.457491994261972</v>
      </c>
      <c r="G246" s="2">
        <f>VLOOKUP($A246,'ESAI - Q3 - Base Case'!$A$56:$N$343,10)</f>
        <v>64.807561149916452</v>
      </c>
      <c r="H246" s="2">
        <f t="shared" si="37"/>
        <v>66.751787984413951</v>
      </c>
      <c r="I246" s="2">
        <f t="shared" si="42"/>
        <v>4.2292744918183871</v>
      </c>
      <c r="J246" s="2">
        <f t="shared" si="43"/>
        <v>70.981062476232339</v>
      </c>
      <c r="L246" s="2">
        <f t="shared" si="44"/>
        <v>77.256418407252966</v>
      </c>
      <c r="M246" s="2">
        <f t="shared" si="38"/>
        <v>79.574110959470559</v>
      </c>
      <c r="N246" s="2"/>
      <c r="O246" s="2">
        <f t="shared" si="45"/>
        <v>79.574110959470559</v>
      </c>
      <c r="Q246" s="2">
        <f t="shared" si="46"/>
        <v>64.807561149916452</v>
      </c>
      <c r="R246" s="2">
        <f t="shared" si="39"/>
        <v>66.751787984413951</v>
      </c>
      <c r="S246" s="2"/>
      <c r="T246" s="2">
        <f t="shared" si="47"/>
        <v>66.751787984413951</v>
      </c>
      <c r="V246" s="11"/>
    </row>
    <row r="247" spans="1:22" ht="15" customHeight="1" x14ac:dyDescent="0.2">
      <c r="A247" s="113">
        <v>50010</v>
      </c>
      <c r="B247" s="9">
        <f>VLOOKUP($A247,'ESAI - Q3 - Base Case'!$A$56:$N$343,9)</f>
        <v>111.5567187953305</v>
      </c>
      <c r="C247" s="9">
        <f t="shared" si="36"/>
        <v>114.90342035919042</v>
      </c>
      <c r="D247" s="9">
        <f t="shared" si="40"/>
        <v>8.8833810347914106</v>
      </c>
      <c r="E247" s="9">
        <f t="shared" si="41"/>
        <v>123.78680139398183</v>
      </c>
      <c r="F247" s="111"/>
      <c r="G247" s="9">
        <f>VLOOKUP($A247,'ESAI - Q3 - Base Case'!$A$56:$N$343,10)</f>
        <v>84.409378755754929</v>
      </c>
      <c r="H247" s="9">
        <f t="shared" si="37"/>
        <v>86.941660118427578</v>
      </c>
      <c r="I247" s="9">
        <f t="shared" si="42"/>
        <v>4.2292744918183871</v>
      </c>
      <c r="J247" s="9">
        <f t="shared" si="43"/>
        <v>91.170934610245965</v>
      </c>
      <c r="K247" s="111"/>
      <c r="L247" s="9">
        <f t="shared" si="44"/>
        <v>111.5567187953305</v>
      </c>
      <c r="M247" s="9">
        <f t="shared" si="38"/>
        <v>114.90342035919042</v>
      </c>
      <c r="N247" s="9"/>
      <c r="O247" s="9">
        <f t="shared" si="45"/>
        <v>114.90342035919042</v>
      </c>
      <c r="P247" s="111"/>
      <c r="Q247" s="9">
        <f t="shared" si="46"/>
        <v>84.409378755754929</v>
      </c>
      <c r="R247" s="9">
        <f t="shared" si="39"/>
        <v>86.941660118427578</v>
      </c>
      <c r="S247" s="9"/>
      <c r="T247" s="9">
        <f t="shared" si="47"/>
        <v>86.941660118427578</v>
      </c>
      <c r="V247" s="11"/>
    </row>
    <row r="248" spans="1:22" ht="15" customHeight="1" x14ac:dyDescent="0.2">
      <c r="A248" s="112">
        <v>50041</v>
      </c>
      <c r="B248" s="2">
        <f>VLOOKUP($A248,'ESAI - Q3 - Base Case'!$A$56:$N$343,9)</f>
        <v>156.3164380358848</v>
      </c>
      <c r="C248" s="2">
        <f t="shared" si="36"/>
        <v>161.00593117696135</v>
      </c>
      <c r="D248" s="2">
        <f t="shared" si="40"/>
        <v>8.9722148451393249</v>
      </c>
      <c r="E248" s="2">
        <f t="shared" si="41"/>
        <v>169.97814602210067</v>
      </c>
      <c r="G248" s="2">
        <f>VLOOKUP($A248,'ESAI - Q3 - Base Case'!$A$56:$N$343,10)</f>
        <v>105.62008508392913</v>
      </c>
      <c r="H248" s="2">
        <f t="shared" si="37"/>
        <v>108.78868763644701</v>
      </c>
      <c r="I248" s="2">
        <f t="shared" si="42"/>
        <v>4.2715672367365718</v>
      </c>
      <c r="J248" s="2">
        <f t="shared" si="43"/>
        <v>113.06025487318358</v>
      </c>
      <c r="L248" s="2">
        <f t="shared" si="44"/>
        <v>156.3164380358848</v>
      </c>
      <c r="M248" s="2">
        <f t="shared" si="38"/>
        <v>161.00593117696135</v>
      </c>
      <c r="N248" s="2"/>
      <c r="O248" s="2">
        <f t="shared" si="45"/>
        <v>161.00593117696135</v>
      </c>
      <c r="Q248" s="2">
        <f t="shared" si="46"/>
        <v>105.62008508392913</v>
      </c>
      <c r="R248" s="2">
        <f t="shared" si="39"/>
        <v>108.78868763644701</v>
      </c>
      <c r="S248" s="2"/>
      <c r="T248" s="2">
        <f t="shared" si="47"/>
        <v>108.78868763644701</v>
      </c>
      <c r="V248" s="11"/>
    </row>
    <row r="249" spans="1:22" ht="15" customHeight="1" x14ac:dyDescent="0.2">
      <c r="A249" s="112">
        <v>50072</v>
      </c>
      <c r="B249" s="2">
        <f>VLOOKUP($A249,'ESAI - Q3 - Base Case'!$A$56:$N$343,9)</f>
        <v>113.38894452509957</v>
      </c>
      <c r="C249" s="2">
        <f t="shared" si="36"/>
        <v>116.79061286085256</v>
      </c>
      <c r="D249" s="2">
        <f t="shared" si="40"/>
        <v>8.9722148451393249</v>
      </c>
      <c r="E249" s="2">
        <f t="shared" si="41"/>
        <v>125.76282770599188</v>
      </c>
      <c r="G249" s="2">
        <f>VLOOKUP($A249,'ESAI - Q3 - Base Case'!$A$56:$N$343,10)</f>
        <v>95.076765168695374</v>
      </c>
      <c r="H249" s="2">
        <f t="shared" si="37"/>
        <v>97.929068123756238</v>
      </c>
      <c r="I249" s="2">
        <f t="shared" si="42"/>
        <v>4.2715672367365718</v>
      </c>
      <c r="J249" s="2">
        <f t="shared" si="43"/>
        <v>102.20063536049281</v>
      </c>
      <c r="L249" s="2">
        <f t="shared" si="44"/>
        <v>113.38894452509957</v>
      </c>
      <c r="M249" s="2">
        <f t="shared" si="38"/>
        <v>116.79061286085256</v>
      </c>
      <c r="N249" s="2"/>
      <c r="O249" s="2">
        <f t="shared" si="45"/>
        <v>116.79061286085256</v>
      </c>
      <c r="Q249" s="2">
        <f t="shared" si="46"/>
        <v>95.076765168695374</v>
      </c>
      <c r="R249" s="2">
        <f t="shared" si="39"/>
        <v>97.929068123756238</v>
      </c>
      <c r="S249" s="2"/>
      <c r="T249" s="2">
        <f t="shared" si="47"/>
        <v>97.929068123756238</v>
      </c>
      <c r="V249" s="11"/>
    </row>
    <row r="250" spans="1:22" ht="15" customHeight="1" x14ac:dyDescent="0.2">
      <c r="A250" s="112">
        <v>50100</v>
      </c>
      <c r="B250" s="2">
        <f>VLOOKUP($A250,'ESAI - Q3 - Base Case'!$A$56:$N$343,9)</f>
        <v>79.8128080191847</v>
      </c>
      <c r="C250" s="2">
        <f t="shared" si="36"/>
        <v>82.207192259760248</v>
      </c>
      <c r="D250" s="2">
        <f t="shared" si="40"/>
        <v>8.9722148451393249</v>
      </c>
      <c r="E250" s="2">
        <f t="shared" si="41"/>
        <v>91.179407104899568</v>
      </c>
      <c r="G250" s="2">
        <f>VLOOKUP($A250,'ESAI - Q3 - Base Case'!$A$56:$N$343,10)</f>
        <v>66.897173089378796</v>
      </c>
      <c r="H250" s="2">
        <f t="shared" si="37"/>
        <v>68.904088282060158</v>
      </c>
      <c r="I250" s="2">
        <f t="shared" si="42"/>
        <v>4.2715672367365718</v>
      </c>
      <c r="J250" s="2">
        <f t="shared" si="43"/>
        <v>73.175655518796731</v>
      </c>
      <c r="L250" s="2">
        <f t="shared" si="44"/>
        <v>79.8128080191847</v>
      </c>
      <c r="M250" s="2">
        <f t="shared" si="38"/>
        <v>82.207192259760248</v>
      </c>
      <c r="N250" s="2"/>
      <c r="O250" s="2">
        <f t="shared" si="45"/>
        <v>82.207192259760248</v>
      </c>
      <c r="Q250" s="2">
        <f t="shared" si="46"/>
        <v>66.897173089378796</v>
      </c>
      <c r="R250" s="2">
        <f t="shared" si="39"/>
        <v>68.904088282060158</v>
      </c>
      <c r="S250" s="2"/>
      <c r="T250" s="2">
        <f t="shared" si="47"/>
        <v>68.904088282060158</v>
      </c>
      <c r="V250" s="11"/>
    </row>
    <row r="251" spans="1:22" ht="15" customHeight="1" x14ac:dyDescent="0.2">
      <c r="A251" s="112">
        <v>50131</v>
      </c>
      <c r="B251" s="2">
        <f>VLOOKUP($A251,'ESAI - Q3 - Base Case'!$A$56:$N$343,9)</f>
        <v>74.617464179824125</v>
      </c>
      <c r="C251" s="2">
        <f t="shared" si="36"/>
        <v>76.855988105218856</v>
      </c>
      <c r="D251" s="2">
        <f t="shared" si="40"/>
        <v>8.9722148451393249</v>
      </c>
      <c r="E251" s="2">
        <f t="shared" si="41"/>
        <v>85.828202950358175</v>
      </c>
      <c r="G251" s="2">
        <f>VLOOKUP($A251,'ESAI - Q3 - Base Case'!$A$56:$N$343,10)</f>
        <v>60.004417409987177</v>
      </c>
      <c r="H251" s="2">
        <f t="shared" si="37"/>
        <v>61.804549932286797</v>
      </c>
      <c r="I251" s="2">
        <f t="shared" si="42"/>
        <v>4.2715672367365718</v>
      </c>
      <c r="J251" s="2">
        <f t="shared" si="43"/>
        <v>66.076117169023362</v>
      </c>
      <c r="L251" s="2">
        <f t="shared" si="44"/>
        <v>74.617464179824125</v>
      </c>
      <c r="M251" s="2">
        <f t="shared" si="38"/>
        <v>76.855988105218856</v>
      </c>
      <c r="N251" s="2"/>
      <c r="O251" s="2">
        <f t="shared" si="45"/>
        <v>76.855988105218856</v>
      </c>
      <c r="Q251" s="2">
        <f t="shared" si="46"/>
        <v>60.004417409987177</v>
      </c>
      <c r="R251" s="2">
        <f t="shared" si="39"/>
        <v>61.804549932286797</v>
      </c>
      <c r="S251" s="2"/>
      <c r="T251" s="2">
        <f t="shared" si="47"/>
        <v>61.804549932286797</v>
      </c>
      <c r="V251" s="11"/>
    </row>
    <row r="252" spans="1:22" ht="15" customHeight="1" x14ac:dyDescent="0.2">
      <c r="A252" s="112">
        <v>50161</v>
      </c>
      <c r="B252" s="2">
        <f>VLOOKUP($A252,'ESAI - Q3 - Base Case'!$A$56:$N$343,9)</f>
        <v>84.321823607680173</v>
      </c>
      <c r="C252" s="2">
        <f t="shared" si="36"/>
        <v>86.851478315910583</v>
      </c>
      <c r="D252" s="2">
        <f t="shared" si="40"/>
        <v>8.9722148451393249</v>
      </c>
      <c r="E252" s="2">
        <f t="shared" si="41"/>
        <v>95.823693161049903</v>
      </c>
      <c r="G252" s="2">
        <f>VLOOKUP($A252,'ESAI - Q3 - Base Case'!$A$56:$N$343,10)</f>
        <v>62.177434895151904</v>
      </c>
      <c r="H252" s="2">
        <f t="shared" si="37"/>
        <v>64.04275794200646</v>
      </c>
      <c r="I252" s="2">
        <f t="shared" si="42"/>
        <v>4.2715672367365718</v>
      </c>
      <c r="J252" s="2">
        <f t="shared" si="43"/>
        <v>68.314325178743033</v>
      </c>
      <c r="L252" s="2">
        <f t="shared" si="44"/>
        <v>84.321823607680173</v>
      </c>
      <c r="M252" s="2">
        <f t="shared" si="38"/>
        <v>86.851478315910583</v>
      </c>
      <c r="N252" s="2"/>
      <c r="O252" s="2">
        <f t="shared" si="45"/>
        <v>86.851478315910583</v>
      </c>
      <c r="Q252" s="2">
        <f t="shared" si="46"/>
        <v>62.177434895151904</v>
      </c>
      <c r="R252" s="2">
        <f t="shared" si="39"/>
        <v>64.04275794200646</v>
      </c>
      <c r="S252" s="2"/>
      <c r="T252" s="2">
        <f t="shared" si="47"/>
        <v>64.04275794200646</v>
      </c>
      <c r="V252" s="11"/>
    </row>
    <row r="253" spans="1:22" ht="15" customHeight="1" x14ac:dyDescent="0.2">
      <c r="A253" s="112">
        <v>50192</v>
      </c>
      <c r="B253" s="2">
        <f>VLOOKUP($A253,'ESAI - Q3 - Base Case'!$A$56:$N$343,9)</f>
        <v>89.258331394082575</v>
      </c>
      <c r="C253" s="2">
        <f t="shared" si="36"/>
        <v>91.936081335905058</v>
      </c>
      <c r="D253" s="2">
        <f t="shared" si="40"/>
        <v>8.9722148451393249</v>
      </c>
      <c r="E253" s="2">
        <f t="shared" si="41"/>
        <v>100.90829618104438</v>
      </c>
      <c r="G253" s="2">
        <f>VLOOKUP($A253,'ESAI - Q3 - Base Case'!$A$56:$N$343,10)</f>
        <v>63.694644385759744</v>
      </c>
      <c r="H253" s="2">
        <f t="shared" si="37"/>
        <v>65.605483717332532</v>
      </c>
      <c r="I253" s="2">
        <f t="shared" si="42"/>
        <v>4.2715672367365718</v>
      </c>
      <c r="J253" s="2">
        <f t="shared" si="43"/>
        <v>69.877050954069105</v>
      </c>
      <c r="L253" s="2">
        <f t="shared" si="44"/>
        <v>89.258331394082575</v>
      </c>
      <c r="M253" s="2">
        <f t="shared" si="38"/>
        <v>91.936081335905058</v>
      </c>
      <c r="N253" s="2"/>
      <c r="O253" s="2">
        <f t="shared" si="45"/>
        <v>91.936081335905058</v>
      </c>
      <c r="Q253" s="2">
        <f t="shared" si="46"/>
        <v>63.694644385759744</v>
      </c>
      <c r="R253" s="2">
        <f t="shared" si="39"/>
        <v>65.605483717332532</v>
      </c>
      <c r="S253" s="2"/>
      <c r="T253" s="2">
        <f t="shared" si="47"/>
        <v>65.605483717332532</v>
      </c>
      <c r="V253" s="11"/>
    </row>
    <row r="254" spans="1:22" ht="15" customHeight="1" x14ac:dyDescent="0.2">
      <c r="A254" s="112">
        <v>50222</v>
      </c>
      <c r="B254" s="2">
        <f>VLOOKUP($A254,'ESAI - Q3 - Base Case'!$A$56:$N$343,9)</f>
        <v>108.98709504891147</v>
      </c>
      <c r="C254" s="2">
        <f t="shared" si="36"/>
        <v>112.25670790037881</v>
      </c>
      <c r="D254" s="2">
        <f t="shared" si="40"/>
        <v>8.9722148451393249</v>
      </c>
      <c r="E254" s="2">
        <f t="shared" si="41"/>
        <v>121.22892274551813</v>
      </c>
      <c r="G254" s="2">
        <f>VLOOKUP($A254,'ESAI - Q3 - Base Case'!$A$56:$N$343,10)</f>
        <v>67.066004197211527</v>
      </c>
      <c r="H254" s="2">
        <f t="shared" si="37"/>
        <v>69.077984323127879</v>
      </c>
      <c r="I254" s="2">
        <f t="shared" si="42"/>
        <v>4.2715672367365718</v>
      </c>
      <c r="J254" s="2">
        <f t="shared" si="43"/>
        <v>73.349551559864452</v>
      </c>
      <c r="L254" s="2">
        <f t="shared" si="44"/>
        <v>108.98709504891147</v>
      </c>
      <c r="M254" s="2">
        <f t="shared" si="38"/>
        <v>112.25670790037881</v>
      </c>
      <c r="N254" s="2"/>
      <c r="O254" s="2">
        <f t="shared" si="45"/>
        <v>112.25670790037881</v>
      </c>
      <c r="Q254" s="2">
        <f t="shared" si="46"/>
        <v>67.066004197211527</v>
      </c>
      <c r="R254" s="2">
        <f t="shared" si="39"/>
        <v>69.077984323127879</v>
      </c>
      <c r="S254" s="2"/>
      <c r="T254" s="2">
        <f t="shared" si="47"/>
        <v>69.077984323127879</v>
      </c>
      <c r="V254" s="11"/>
    </row>
    <row r="255" spans="1:22" ht="15" customHeight="1" x14ac:dyDescent="0.2">
      <c r="A255" s="112">
        <v>50253</v>
      </c>
      <c r="B255" s="2">
        <f>VLOOKUP($A255,'ESAI - Q3 - Base Case'!$A$56:$N$343,9)</f>
        <v>85.210068447739005</v>
      </c>
      <c r="C255" s="2">
        <f t="shared" si="36"/>
        <v>87.766370501171181</v>
      </c>
      <c r="D255" s="2">
        <f t="shared" si="40"/>
        <v>8.9722148451393249</v>
      </c>
      <c r="E255" s="2">
        <f t="shared" si="41"/>
        <v>96.738585346310501</v>
      </c>
      <c r="G255" s="2">
        <f>VLOOKUP($A255,'ESAI - Q3 - Base Case'!$A$56:$N$343,10)</f>
        <v>66.03180801107149</v>
      </c>
      <c r="H255" s="2">
        <f t="shared" si="37"/>
        <v>68.012762251403643</v>
      </c>
      <c r="I255" s="2">
        <f t="shared" si="42"/>
        <v>4.2715672367365718</v>
      </c>
      <c r="J255" s="2">
        <f t="shared" si="43"/>
        <v>72.284329488140216</v>
      </c>
      <c r="L255" s="2">
        <f t="shared" si="44"/>
        <v>85.210068447739005</v>
      </c>
      <c r="M255" s="2">
        <f t="shared" si="38"/>
        <v>87.766370501171181</v>
      </c>
      <c r="N255" s="2"/>
      <c r="O255" s="2">
        <f t="shared" si="45"/>
        <v>87.766370501171181</v>
      </c>
      <c r="Q255" s="2">
        <f t="shared" si="46"/>
        <v>66.03180801107149</v>
      </c>
      <c r="R255" s="2">
        <f t="shared" si="39"/>
        <v>68.012762251403643</v>
      </c>
      <c r="S255" s="2"/>
      <c r="T255" s="2">
        <f t="shared" si="47"/>
        <v>68.012762251403643</v>
      </c>
      <c r="V255" s="11"/>
    </row>
    <row r="256" spans="1:22" ht="15" customHeight="1" x14ac:dyDescent="0.2">
      <c r="A256" s="112">
        <v>50284</v>
      </c>
      <c r="B256" s="2">
        <f>VLOOKUP($A256,'ESAI - Q3 - Base Case'!$A$56:$N$343,9)</f>
        <v>71.69322067252034</v>
      </c>
      <c r="C256" s="2">
        <f t="shared" si="36"/>
        <v>73.844017292695952</v>
      </c>
      <c r="D256" s="2">
        <f t="shared" si="40"/>
        <v>8.9722148451393249</v>
      </c>
      <c r="E256" s="2">
        <f t="shared" si="41"/>
        <v>82.816232137835271</v>
      </c>
      <c r="G256" s="2">
        <f>VLOOKUP($A256,'ESAI - Q3 - Base Case'!$A$56:$N$343,10)</f>
        <v>62.783623415811462</v>
      </c>
      <c r="H256" s="2">
        <f t="shared" si="37"/>
        <v>64.667132118285807</v>
      </c>
      <c r="I256" s="2">
        <f t="shared" si="42"/>
        <v>4.2715672367365718</v>
      </c>
      <c r="J256" s="2">
        <f t="shared" si="43"/>
        <v>68.938699355022379</v>
      </c>
      <c r="L256" s="2">
        <f t="shared" si="44"/>
        <v>71.69322067252034</v>
      </c>
      <c r="M256" s="2">
        <f t="shared" si="38"/>
        <v>73.844017292695952</v>
      </c>
      <c r="N256" s="2"/>
      <c r="O256" s="2">
        <f t="shared" si="45"/>
        <v>73.844017292695952</v>
      </c>
      <c r="Q256" s="2">
        <f t="shared" si="46"/>
        <v>62.783623415811462</v>
      </c>
      <c r="R256" s="2">
        <f t="shared" si="39"/>
        <v>64.667132118285807</v>
      </c>
      <c r="S256" s="2"/>
      <c r="T256" s="2">
        <f t="shared" si="47"/>
        <v>64.667132118285807</v>
      </c>
      <c r="V256" s="11"/>
    </row>
    <row r="257" spans="1:22" ht="15" customHeight="1" x14ac:dyDescent="0.2">
      <c r="A257" s="112">
        <v>50314</v>
      </c>
      <c r="B257" s="2">
        <f>VLOOKUP($A257,'ESAI - Q3 - Base Case'!$A$56:$N$343,9)</f>
        <v>68.585450520997668</v>
      </c>
      <c r="C257" s="2">
        <f t="shared" si="36"/>
        <v>70.643014036627605</v>
      </c>
      <c r="D257" s="2">
        <f t="shared" si="40"/>
        <v>8.9722148451393249</v>
      </c>
      <c r="E257" s="2">
        <f t="shared" si="41"/>
        <v>79.615228881766924</v>
      </c>
      <c r="G257" s="2">
        <f>VLOOKUP($A257,'ESAI - Q3 - Base Case'!$A$56:$N$343,10)</f>
        <v>60.006265287215683</v>
      </c>
      <c r="H257" s="2">
        <f t="shared" si="37"/>
        <v>61.806453245832152</v>
      </c>
      <c r="I257" s="2">
        <f t="shared" si="42"/>
        <v>4.2715672367365718</v>
      </c>
      <c r="J257" s="2">
        <f t="shared" si="43"/>
        <v>66.078020482568718</v>
      </c>
      <c r="L257" s="2">
        <f t="shared" si="44"/>
        <v>68.585450520997668</v>
      </c>
      <c r="M257" s="2">
        <f t="shared" si="38"/>
        <v>70.643014036627605</v>
      </c>
      <c r="N257" s="2"/>
      <c r="O257" s="2">
        <f t="shared" si="45"/>
        <v>70.643014036627605</v>
      </c>
      <c r="Q257" s="2">
        <f t="shared" si="46"/>
        <v>60.006265287215683</v>
      </c>
      <c r="R257" s="2">
        <f t="shared" si="39"/>
        <v>61.806453245832152</v>
      </c>
      <c r="S257" s="2"/>
      <c r="T257" s="2">
        <f t="shared" si="47"/>
        <v>61.806453245832152</v>
      </c>
      <c r="V257" s="11"/>
    </row>
    <row r="258" spans="1:22" ht="15" customHeight="1" x14ac:dyDescent="0.2">
      <c r="A258" s="112">
        <v>50345</v>
      </c>
      <c r="B258" s="2">
        <f>VLOOKUP($A258,'ESAI - Q3 - Base Case'!$A$56:$N$343,9)</f>
        <v>78.801546775398023</v>
      </c>
      <c r="C258" s="2">
        <f t="shared" si="36"/>
        <v>81.165593178659961</v>
      </c>
      <c r="D258" s="2">
        <f t="shared" si="40"/>
        <v>8.9722148451393249</v>
      </c>
      <c r="E258" s="2">
        <f t="shared" si="41"/>
        <v>90.13780802379928</v>
      </c>
      <c r="G258" s="2">
        <f>VLOOKUP($A258,'ESAI - Q3 - Base Case'!$A$56:$N$343,10)</f>
        <v>66.103712372914785</v>
      </c>
      <c r="H258" s="2">
        <f t="shared" si="37"/>
        <v>68.086823744102233</v>
      </c>
      <c r="I258" s="2">
        <f t="shared" si="42"/>
        <v>4.2715672367365718</v>
      </c>
      <c r="J258" s="2">
        <f t="shared" si="43"/>
        <v>72.358390980838806</v>
      </c>
      <c r="L258" s="2">
        <f t="shared" si="44"/>
        <v>78.801546775398023</v>
      </c>
      <c r="M258" s="2">
        <f t="shared" si="38"/>
        <v>81.165593178659961</v>
      </c>
      <c r="N258" s="2"/>
      <c r="O258" s="2">
        <f t="shared" si="45"/>
        <v>81.165593178659961</v>
      </c>
      <c r="Q258" s="2">
        <f t="shared" si="46"/>
        <v>66.103712372914785</v>
      </c>
      <c r="R258" s="2">
        <f t="shared" si="39"/>
        <v>68.086823744102233</v>
      </c>
      <c r="S258" s="2"/>
      <c r="T258" s="2">
        <f t="shared" si="47"/>
        <v>68.086823744102233</v>
      </c>
      <c r="V258" s="11"/>
    </row>
    <row r="259" spans="1:22" ht="15" customHeight="1" x14ac:dyDescent="0.2">
      <c r="A259" s="112">
        <v>50375</v>
      </c>
      <c r="B259" s="2">
        <f>VLOOKUP($A259,'ESAI - Q3 - Base Case'!$A$56:$N$343,9)</f>
        <v>113.7878531712371</v>
      </c>
      <c r="C259" s="2">
        <f t="shared" si="36"/>
        <v>117.20148876637423</v>
      </c>
      <c r="D259" s="2">
        <f t="shared" si="40"/>
        <v>8.9722148451393249</v>
      </c>
      <c r="E259" s="2">
        <f t="shared" si="41"/>
        <v>126.17370361151355</v>
      </c>
      <c r="G259" s="2">
        <f>VLOOKUP($A259,'ESAI - Q3 - Base Case'!$A$56:$N$343,10)</f>
        <v>86.097566330870023</v>
      </c>
      <c r="H259" s="2">
        <f t="shared" si="37"/>
        <v>88.680493320796131</v>
      </c>
      <c r="I259" s="2">
        <f t="shared" si="42"/>
        <v>4.2715672367365718</v>
      </c>
      <c r="J259" s="2">
        <f t="shared" si="43"/>
        <v>92.952060557532704</v>
      </c>
      <c r="L259" s="2">
        <f t="shared" si="44"/>
        <v>113.7878531712371</v>
      </c>
      <c r="M259" s="2">
        <f t="shared" si="38"/>
        <v>117.20148876637423</v>
      </c>
      <c r="N259" s="2"/>
      <c r="O259" s="2">
        <f t="shared" si="45"/>
        <v>117.20148876637423</v>
      </c>
      <c r="Q259" s="2">
        <f t="shared" si="46"/>
        <v>86.097566330870023</v>
      </c>
      <c r="R259" s="2">
        <f t="shared" si="39"/>
        <v>88.680493320796131</v>
      </c>
      <c r="S259" s="2"/>
      <c r="T259" s="2">
        <f t="shared" si="47"/>
        <v>88.680493320796131</v>
      </c>
      <c r="V259" s="11"/>
    </row>
    <row r="260" spans="1:22" ht="15" customHeight="1" x14ac:dyDescent="0.2">
      <c r="A260" s="112">
        <v>50406</v>
      </c>
      <c r="B260" s="2">
        <f>VLOOKUP($A260,'ESAI - Q3 - Base Case'!$A$56:$N$343,9)</f>
        <v>159.44276679660251</v>
      </c>
      <c r="C260" s="2">
        <f t="shared" si="36"/>
        <v>164.22604980050059</v>
      </c>
      <c r="D260" s="2">
        <f t="shared" si="40"/>
        <v>9.0619369935907184</v>
      </c>
      <c r="E260" s="2">
        <f t="shared" si="41"/>
        <v>173.2879867940913</v>
      </c>
      <c r="G260" s="2">
        <f>VLOOKUP($A260,'ESAI - Q3 - Base Case'!$A$56:$N$343,10)</f>
        <v>107.7324867856077</v>
      </c>
      <c r="H260" s="2">
        <f t="shared" si="37"/>
        <v>110.96446138917594</v>
      </c>
      <c r="I260" s="2">
        <f t="shared" si="42"/>
        <v>4.3142829091039365</v>
      </c>
      <c r="J260" s="2">
        <f t="shared" si="43"/>
        <v>115.27874429827988</v>
      </c>
      <c r="L260" s="2">
        <f t="shared" si="44"/>
        <v>159.44276679660251</v>
      </c>
      <c r="M260" s="2">
        <f t="shared" si="38"/>
        <v>164.22604980050059</v>
      </c>
      <c r="N260" s="2"/>
      <c r="O260" s="2">
        <f t="shared" si="45"/>
        <v>164.22604980050059</v>
      </c>
      <c r="Q260" s="2">
        <f t="shared" si="46"/>
        <v>107.7324867856077</v>
      </c>
      <c r="R260" s="2">
        <f t="shared" si="39"/>
        <v>110.96446138917594</v>
      </c>
      <c r="S260" s="2"/>
      <c r="T260" s="2">
        <f t="shared" si="47"/>
        <v>110.96446138917594</v>
      </c>
      <c r="V260" s="11"/>
    </row>
    <row r="261" spans="1:22" ht="15" customHeight="1" x14ac:dyDescent="0.2">
      <c r="A261" s="112">
        <v>50437</v>
      </c>
      <c r="B261" s="2">
        <f>VLOOKUP($A261,'ESAI - Q3 - Base Case'!$A$56:$N$343,9)</f>
        <v>115.65672341560156</v>
      </c>
      <c r="C261" s="2">
        <f t="shared" si="36"/>
        <v>119.1264251180696</v>
      </c>
      <c r="D261" s="2">
        <f t="shared" si="40"/>
        <v>9.0619369935907184</v>
      </c>
      <c r="E261" s="2">
        <f t="shared" si="41"/>
        <v>128.18836211166033</v>
      </c>
      <c r="G261" s="2">
        <f>VLOOKUP($A261,'ESAI - Q3 - Base Case'!$A$56:$N$343,10)</f>
        <v>96.978300472069279</v>
      </c>
      <c r="H261" s="2">
        <f t="shared" si="37"/>
        <v>99.887649486231354</v>
      </c>
      <c r="I261" s="2">
        <f t="shared" si="42"/>
        <v>4.3142829091039365</v>
      </c>
      <c r="J261" s="2">
        <f t="shared" si="43"/>
        <v>104.20193239533529</v>
      </c>
      <c r="L261" s="2">
        <f t="shared" si="44"/>
        <v>115.65672341560156</v>
      </c>
      <c r="M261" s="2">
        <f t="shared" si="38"/>
        <v>119.1264251180696</v>
      </c>
      <c r="N261" s="2"/>
      <c r="O261" s="2">
        <f t="shared" si="45"/>
        <v>119.1264251180696</v>
      </c>
      <c r="Q261" s="2">
        <f t="shared" si="46"/>
        <v>96.978300472069279</v>
      </c>
      <c r="R261" s="2">
        <f t="shared" si="39"/>
        <v>99.887649486231354</v>
      </c>
      <c r="S261" s="2"/>
      <c r="T261" s="2">
        <f t="shared" si="47"/>
        <v>99.887649486231354</v>
      </c>
      <c r="V261" s="11"/>
    </row>
    <row r="262" spans="1:22" ht="15" customHeight="1" x14ac:dyDescent="0.2">
      <c r="A262" s="112">
        <v>50465</v>
      </c>
      <c r="B262" s="2">
        <f>VLOOKUP($A262,'ESAI - Q3 - Base Case'!$A$56:$N$343,9)</f>
        <v>81.409064179568389</v>
      </c>
      <c r="C262" s="2">
        <f t="shared" si="36"/>
        <v>83.851336104955436</v>
      </c>
      <c r="D262" s="2">
        <f t="shared" si="40"/>
        <v>9.0619369935907184</v>
      </c>
      <c r="E262" s="2">
        <f t="shared" si="41"/>
        <v>92.913273098546156</v>
      </c>
      <c r="G262" s="2">
        <f>VLOOKUP($A262,'ESAI - Q3 - Base Case'!$A$56:$N$343,10)</f>
        <v>68.235116551166371</v>
      </c>
      <c r="H262" s="2">
        <f t="shared" si="37"/>
        <v>70.282170047701371</v>
      </c>
      <c r="I262" s="2">
        <f t="shared" si="42"/>
        <v>4.3142829091039365</v>
      </c>
      <c r="J262" s="2">
        <f t="shared" si="43"/>
        <v>74.596452956805308</v>
      </c>
      <c r="L262" s="2">
        <f t="shared" si="44"/>
        <v>81.409064179568389</v>
      </c>
      <c r="M262" s="2">
        <f t="shared" si="38"/>
        <v>83.851336104955436</v>
      </c>
      <c r="N262" s="2"/>
      <c r="O262" s="2">
        <f t="shared" si="45"/>
        <v>83.851336104955436</v>
      </c>
      <c r="Q262" s="2">
        <f t="shared" si="46"/>
        <v>68.235116551166371</v>
      </c>
      <c r="R262" s="2">
        <f t="shared" si="39"/>
        <v>70.282170047701371</v>
      </c>
      <c r="S262" s="2"/>
      <c r="T262" s="2">
        <f t="shared" si="47"/>
        <v>70.282170047701371</v>
      </c>
      <c r="V262" s="11"/>
    </row>
    <row r="263" spans="1:22" ht="15" customHeight="1" x14ac:dyDescent="0.2">
      <c r="A263" s="112">
        <v>50496</v>
      </c>
      <c r="B263" s="2">
        <f>VLOOKUP($A263,'ESAI - Q3 - Base Case'!$A$56:$N$343,9)</f>
        <v>76.109813463420608</v>
      </c>
      <c r="C263" s="2">
        <f t="shared" si="36"/>
        <v>78.393107867323224</v>
      </c>
      <c r="D263" s="2">
        <f t="shared" si="40"/>
        <v>9.0619369935907184</v>
      </c>
      <c r="E263" s="2">
        <f t="shared" si="41"/>
        <v>87.455044860913944</v>
      </c>
      <c r="G263" s="2">
        <f>VLOOKUP($A263,'ESAI - Q3 - Base Case'!$A$56:$N$343,10)</f>
        <v>61.204505758186919</v>
      </c>
      <c r="H263" s="2">
        <f t="shared" si="37"/>
        <v>63.040640930932526</v>
      </c>
      <c r="I263" s="2">
        <f t="shared" si="42"/>
        <v>4.3142829091039365</v>
      </c>
      <c r="J263" s="2">
        <f t="shared" si="43"/>
        <v>67.354923840036463</v>
      </c>
      <c r="L263" s="2">
        <f t="shared" si="44"/>
        <v>76.109813463420608</v>
      </c>
      <c r="M263" s="2">
        <f t="shared" si="38"/>
        <v>78.393107867323224</v>
      </c>
      <c r="N263" s="2"/>
      <c r="O263" s="2">
        <f t="shared" si="45"/>
        <v>78.393107867323224</v>
      </c>
      <c r="Q263" s="2">
        <f t="shared" si="46"/>
        <v>61.204505758186919</v>
      </c>
      <c r="R263" s="2">
        <f t="shared" si="39"/>
        <v>63.040640930932526</v>
      </c>
      <c r="S263" s="2"/>
      <c r="T263" s="2">
        <f t="shared" si="47"/>
        <v>63.040640930932526</v>
      </c>
      <c r="V263" s="11"/>
    </row>
    <row r="264" spans="1:22" ht="15" customHeight="1" x14ac:dyDescent="0.2">
      <c r="A264" s="112">
        <v>50526</v>
      </c>
      <c r="B264" s="2">
        <f>VLOOKUP($A264,'ESAI - Q3 - Base Case'!$A$56:$N$343,9)</f>
        <v>86.008260079833775</v>
      </c>
      <c r="C264" s="2">
        <f t="shared" ref="C264:C295" si="48">B264*ForEx</f>
        <v>88.588507882228797</v>
      </c>
      <c r="D264" s="2">
        <f t="shared" si="40"/>
        <v>9.0619369935907184</v>
      </c>
      <c r="E264" s="2">
        <f t="shared" si="41"/>
        <v>97.650444875819517</v>
      </c>
      <c r="G264" s="2">
        <f>VLOOKUP($A264,'ESAI - Q3 - Base Case'!$A$56:$N$343,10)</f>
        <v>63.420983593054942</v>
      </c>
      <c r="H264" s="2">
        <f t="shared" ref="H264:H295" si="49">G264*ForEx</f>
        <v>65.323613100846586</v>
      </c>
      <c r="I264" s="2">
        <f t="shared" si="42"/>
        <v>4.3142829091039365</v>
      </c>
      <c r="J264" s="2">
        <f t="shared" si="43"/>
        <v>69.637896009950524</v>
      </c>
      <c r="L264" s="2">
        <f t="shared" si="44"/>
        <v>86.008260079833775</v>
      </c>
      <c r="M264" s="2">
        <f t="shared" ref="M264:M295" si="50">L264*ForEx</f>
        <v>88.588507882228797</v>
      </c>
      <c r="N264" s="2"/>
      <c r="O264" s="2">
        <f t="shared" si="45"/>
        <v>88.588507882228797</v>
      </c>
      <c r="Q264" s="2">
        <f t="shared" si="46"/>
        <v>63.420983593054942</v>
      </c>
      <c r="R264" s="2">
        <f t="shared" ref="R264:R295" si="51">Q264*ForEx</f>
        <v>65.323613100846586</v>
      </c>
      <c r="S264" s="2"/>
      <c r="T264" s="2">
        <f t="shared" si="47"/>
        <v>65.323613100846586</v>
      </c>
      <c r="V264" s="11"/>
    </row>
    <row r="265" spans="1:22" ht="15" customHeight="1" x14ac:dyDescent="0.2">
      <c r="A265" s="112">
        <v>50557</v>
      </c>
      <c r="B265" s="2">
        <f>VLOOKUP($A265,'ESAI - Q3 - Base Case'!$A$56:$N$343,9)</f>
        <v>91.043498021964226</v>
      </c>
      <c r="C265" s="2">
        <f t="shared" si="48"/>
        <v>93.774802962623156</v>
      </c>
      <c r="D265" s="2">
        <f t="shared" ref="D265:D295" si="52">$D$316*(1+$D$320)^((YEAR($A265)-$D$319))</f>
        <v>9.0619369935907184</v>
      </c>
      <c r="E265" s="2">
        <f t="shared" ref="E265:E295" si="53">C265+D265</f>
        <v>102.83673995621388</v>
      </c>
      <c r="G265" s="2">
        <f>VLOOKUP($A265,'ESAI - Q3 - Base Case'!$A$56:$N$343,10)</f>
        <v>64.968537273474936</v>
      </c>
      <c r="H265" s="2">
        <f t="shared" si="49"/>
        <v>66.917593391679191</v>
      </c>
      <c r="I265" s="2">
        <f t="shared" ref="I265:I295" si="54">$D$317*(1+$D$320)^((YEAR($A265)-$D$319))</f>
        <v>4.3142829091039365</v>
      </c>
      <c r="J265" s="2">
        <f t="shared" ref="J265:J295" si="55">H265+I265</f>
        <v>71.231876300783128</v>
      </c>
      <c r="L265" s="2">
        <f t="shared" ref="L265:L295" si="56">B265</f>
        <v>91.043498021964226</v>
      </c>
      <c r="M265" s="2">
        <f t="shared" si="50"/>
        <v>93.774802962623156</v>
      </c>
      <c r="N265" s="2"/>
      <c r="O265" s="2">
        <f t="shared" ref="O265:O295" si="57">M265+N265</f>
        <v>93.774802962623156</v>
      </c>
      <c r="Q265" s="2">
        <f t="shared" ref="Q265:Q295" si="58">G265</f>
        <v>64.968537273474936</v>
      </c>
      <c r="R265" s="2">
        <f t="shared" si="51"/>
        <v>66.917593391679191</v>
      </c>
      <c r="S265" s="2"/>
      <c r="T265" s="2">
        <f t="shared" ref="T265:T295" si="59">R265+S265</f>
        <v>66.917593391679191</v>
      </c>
      <c r="V265" s="11"/>
    </row>
    <row r="266" spans="1:22" ht="15" customHeight="1" x14ac:dyDescent="0.2">
      <c r="A266" s="112">
        <v>50587</v>
      </c>
      <c r="B266" s="2">
        <f>VLOOKUP($A266,'ESAI - Q3 - Base Case'!$A$56:$N$343,9)</f>
        <v>111.1668369498897</v>
      </c>
      <c r="C266" s="2">
        <f t="shared" si="48"/>
        <v>114.50184205838639</v>
      </c>
      <c r="D266" s="2">
        <f t="shared" si="52"/>
        <v>9.0619369935907184</v>
      </c>
      <c r="E266" s="2">
        <f t="shared" si="53"/>
        <v>123.56377905197711</v>
      </c>
      <c r="G266" s="2">
        <f>VLOOKUP($A266,'ESAI - Q3 - Base Case'!$A$56:$N$343,10)</f>
        <v>68.407324281155752</v>
      </c>
      <c r="H266" s="2">
        <f t="shared" si="49"/>
        <v>70.459544009590431</v>
      </c>
      <c r="I266" s="2">
        <f t="shared" si="54"/>
        <v>4.3142829091039365</v>
      </c>
      <c r="J266" s="2">
        <f t="shared" si="55"/>
        <v>74.773826918694368</v>
      </c>
      <c r="L266" s="2">
        <f t="shared" si="56"/>
        <v>111.1668369498897</v>
      </c>
      <c r="M266" s="2">
        <f t="shared" si="50"/>
        <v>114.50184205838639</v>
      </c>
      <c r="N266" s="2"/>
      <c r="O266" s="2">
        <f t="shared" si="57"/>
        <v>114.50184205838639</v>
      </c>
      <c r="Q266" s="2">
        <f t="shared" si="58"/>
        <v>68.407324281155752</v>
      </c>
      <c r="R266" s="2">
        <f t="shared" si="51"/>
        <v>70.459544009590431</v>
      </c>
      <c r="S266" s="2"/>
      <c r="T266" s="2">
        <f t="shared" si="59"/>
        <v>70.459544009590431</v>
      </c>
      <c r="V266" s="11"/>
    </row>
    <row r="267" spans="1:22" ht="15" customHeight="1" x14ac:dyDescent="0.2">
      <c r="A267" s="112">
        <v>50618</v>
      </c>
      <c r="B267" s="2">
        <f>VLOOKUP($A267,'ESAI - Q3 - Base Case'!$A$56:$N$343,9)</f>
        <v>86.914269816693789</v>
      </c>
      <c r="C267" s="2">
        <f t="shared" si="48"/>
        <v>89.521697911194607</v>
      </c>
      <c r="D267" s="2">
        <f t="shared" si="52"/>
        <v>9.0619369935907184</v>
      </c>
      <c r="E267" s="2">
        <f t="shared" si="53"/>
        <v>98.583634904785328</v>
      </c>
      <c r="G267" s="2">
        <f>VLOOKUP($A267,'ESAI - Q3 - Base Case'!$A$56:$N$343,10)</f>
        <v>67.352444171292916</v>
      </c>
      <c r="H267" s="2">
        <f t="shared" si="49"/>
        <v>69.3730174964317</v>
      </c>
      <c r="I267" s="2">
        <f t="shared" si="54"/>
        <v>4.3142829091039365</v>
      </c>
      <c r="J267" s="2">
        <f t="shared" si="55"/>
        <v>73.687300405535638</v>
      </c>
      <c r="L267" s="2">
        <f t="shared" si="56"/>
        <v>86.914269816693789</v>
      </c>
      <c r="M267" s="2">
        <f t="shared" si="50"/>
        <v>89.521697911194607</v>
      </c>
      <c r="N267" s="2"/>
      <c r="O267" s="2">
        <f t="shared" si="57"/>
        <v>89.521697911194607</v>
      </c>
      <c r="Q267" s="2">
        <f t="shared" si="58"/>
        <v>67.352444171292916</v>
      </c>
      <c r="R267" s="2">
        <f t="shared" si="51"/>
        <v>69.3730174964317</v>
      </c>
      <c r="S267" s="2"/>
      <c r="T267" s="2">
        <f t="shared" si="59"/>
        <v>69.3730174964317</v>
      </c>
      <c r="V267" s="11"/>
    </row>
    <row r="268" spans="1:22" ht="15" customHeight="1" x14ac:dyDescent="0.2">
      <c r="A268" s="112">
        <v>50649</v>
      </c>
      <c r="B268" s="2">
        <f>VLOOKUP($A268,'ESAI - Q3 - Base Case'!$A$56:$N$343,9)</f>
        <v>73.127085085970748</v>
      </c>
      <c r="C268" s="2">
        <f t="shared" si="48"/>
        <v>75.320897638549866</v>
      </c>
      <c r="D268" s="2">
        <f t="shared" si="52"/>
        <v>9.0619369935907184</v>
      </c>
      <c r="E268" s="2">
        <f t="shared" si="53"/>
        <v>84.382834632140586</v>
      </c>
      <c r="G268" s="2">
        <f>VLOOKUP($A268,'ESAI - Q3 - Base Case'!$A$56:$N$343,10)</f>
        <v>64.039295884127696</v>
      </c>
      <c r="H268" s="2">
        <f t="shared" si="49"/>
        <v>65.960474760651536</v>
      </c>
      <c r="I268" s="2">
        <f t="shared" si="54"/>
        <v>4.3142829091039365</v>
      </c>
      <c r="J268" s="2">
        <f t="shared" si="55"/>
        <v>70.274757669755473</v>
      </c>
      <c r="L268" s="2">
        <f t="shared" si="56"/>
        <v>73.127085085970748</v>
      </c>
      <c r="M268" s="2">
        <f t="shared" si="50"/>
        <v>75.320897638549866</v>
      </c>
      <c r="N268" s="2"/>
      <c r="O268" s="2">
        <f t="shared" si="57"/>
        <v>75.320897638549866</v>
      </c>
      <c r="Q268" s="2">
        <f t="shared" si="58"/>
        <v>64.039295884127696</v>
      </c>
      <c r="R268" s="2">
        <f t="shared" si="51"/>
        <v>65.960474760651536</v>
      </c>
      <c r="S268" s="2"/>
      <c r="T268" s="2">
        <f t="shared" si="59"/>
        <v>65.960474760651536</v>
      </c>
      <c r="V268" s="11"/>
    </row>
    <row r="269" spans="1:22" ht="15" customHeight="1" x14ac:dyDescent="0.2">
      <c r="A269" s="112">
        <v>50679</v>
      </c>
      <c r="B269" s="2">
        <f>VLOOKUP($A269,'ESAI - Q3 - Base Case'!$A$56:$N$343,9)</f>
        <v>69.957159531417616</v>
      </c>
      <c r="C269" s="2">
        <f t="shared" si="48"/>
        <v>72.05587431736015</v>
      </c>
      <c r="D269" s="2">
        <f t="shared" si="52"/>
        <v>9.0619369935907184</v>
      </c>
      <c r="E269" s="2">
        <f t="shared" si="53"/>
        <v>81.11781131095087</v>
      </c>
      <c r="G269" s="2">
        <f>VLOOKUP($A269,'ESAI - Q3 - Base Case'!$A$56:$N$343,10)</f>
        <v>61.206390592959998</v>
      </c>
      <c r="H269" s="2">
        <f t="shared" si="49"/>
        <v>63.042582310748799</v>
      </c>
      <c r="I269" s="2">
        <f t="shared" si="54"/>
        <v>4.3142829091039365</v>
      </c>
      <c r="J269" s="2">
        <f t="shared" si="55"/>
        <v>67.356865219852736</v>
      </c>
      <c r="L269" s="2">
        <f t="shared" si="56"/>
        <v>69.957159531417616</v>
      </c>
      <c r="M269" s="2">
        <f t="shared" si="50"/>
        <v>72.05587431736015</v>
      </c>
      <c r="N269" s="2"/>
      <c r="O269" s="2">
        <f t="shared" si="57"/>
        <v>72.05587431736015</v>
      </c>
      <c r="Q269" s="2">
        <f t="shared" si="58"/>
        <v>61.206390592959998</v>
      </c>
      <c r="R269" s="2">
        <f t="shared" si="51"/>
        <v>63.042582310748799</v>
      </c>
      <c r="S269" s="2"/>
      <c r="T269" s="2">
        <f t="shared" si="59"/>
        <v>63.042582310748799</v>
      </c>
      <c r="V269" s="11"/>
    </row>
    <row r="270" spans="1:22" ht="15" customHeight="1" x14ac:dyDescent="0.2">
      <c r="A270" s="112">
        <v>50710</v>
      </c>
      <c r="B270" s="2">
        <f>VLOOKUP($A270,'ESAI - Q3 - Base Case'!$A$56:$N$343,9)</f>
        <v>80.377577710905982</v>
      </c>
      <c r="C270" s="2">
        <f t="shared" si="48"/>
        <v>82.788905042233168</v>
      </c>
      <c r="D270" s="2">
        <f t="shared" si="52"/>
        <v>9.0619369935907184</v>
      </c>
      <c r="E270" s="2">
        <f t="shared" si="53"/>
        <v>91.850842035823888</v>
      </c>
      <c r="G270" s="2">
        <f>VLOOKUP($A270,'ESAI - Q3 - Base Case'!$A$56:$N$343,10)</f>
        <v>67.425786620373088</v>
      </c>
      <c r="H270" s="2">
        <f t="shared" si="49"/>
        <v>69.448560218984284</v>
      </c>
      <c r="I270" s="2">
        <f t="shared" si="54"/>
        <v>4.3142829091039365</v>
      </c>
      <c r="J270" s="2">
        <f t="shared" si="55"/>
        <v>73.762843128088221</v>
      </c>
      <c r="L270" s="2">
        <f t="shared" si="56"/>
        <v>80.377577710905982</v>
      </c>
      <c r="M270" s="2">
        <f t="shared" si="50"/>
        <v>82.788905042233168</v>
      </c>
      <c r="N270" s="2"/>
      <c r="O270" s="2">
        <f t="shared" si="57"/>
        <v>82.788905042233168</v>
      </c>
      <c r="Q270" s="2">
        <f t="shared" si="58"/>
        <v>67.425786620373088</v>
      </c>
      <c r="R270" s="2">
        <f t="shared" si="51"/>
        <v>69.448560218984284</v>
      </c>
      <c r="S270" s="2"/>
      <c r="T270" s="2">
        <f t="shared" si="59"/>
        <v>69.448560218984284</v>
      </c>
      <c r="V270" s="11"/>
    </row>
    <row r="271" spans="1:22" ht="15" customHeight="1" x14ac:dyDescent="0.2">
      <c r="A271" s="112">
        <v>50740</v>
      </c>
      <c r="B271" s="2">
        <f>VLOOKUP($A271,'ESAI - Q3 - Base Case'!$A$56:$N$343,9)</f>
        <v>116.06361023466185</v>
      </c>
      <c r="C271" s="2">
        <f t="shared" si="48"/>
        <v>119.54551854170171</v>
      </c>
      <c r="D271" s="2">
        <f t="shared" si="52"/>
        <v>9.0619369935907184</v>
      </c>
      <c r="E271" s="2">
        <f t="shared" si="53"/>
        <v>128.60745553529242</v>
      </c>
      <c r="G271" s="2">
        <f>VLOOKUP($A271,'ESAI - Q3 - Base Case'!$A$56:$N$343,10)</f>
        <v>87.819517657487424</v>
      </c>
      <c r="H271" s="2">
        <f t="shared" si="49"/>
        <v>90.454103187212056</v>
      </c>
      <c r="I271" s="2">
        <f t="shared" si="54"/>
        <v>4.3142829091039365</v>
      </c>
      <c r="J271" s="2">
        <f t="shared" si="55"/>
        <v>94.768386096315993</v>
      </c>
      <c r="L271" s="2">
        <f t="shared" si="56"/>
        <v>116.06361023466185</v>
      </c>
      <c r="M271" s="2">
        <f t="shared" si="50"/>
        <v>119.54551854170171</v>
      </c>
      <c r="N271" s="2"/>
      <c r="O271" s="2">
        <f t="shared" si="57"/>
        <v>119.54551854170171</v>
      </c>
      <c r="Q271" s="2">
        <f t="shared" si="58"/>
        <v>87.819517657487424</v>
      </c>
      <c r="R271" s="2">
        <f t="shared" si="51"/>
        <v>90.454103187212056</v>
      </c>
      <c r="S271" s="2"/>
      <c r="T271" s="2">
        <f t="shared" si="59"/>
        <v>90.454103187212056</v>
      </c>
      <c r="V271" s="11"/>
    </row>
    <row r="272" spans="1:22" ht="15" customHeight="1" x14ac:dyDescent="0.2">
      <c r="A272" s="112">
        <v>50771</v>
      </c>
      <c r="B272" s="2">
        <f>VLOOKUP($A272,'ESAI - Q3 - Base Case'!$A$56:$N$343,9)</f>
        <v>162.63162213253457</v>
      </c>
      <c r="C272" s="2">
        <f t="shared" si="48"/>
        <v>167.51057079651062</v>
      </c>
      <c r="D272" s="2">
        <f t="shared" si="52"/>
        <v>9.1525563635266227</v>
      </c>
      <c r="E272" s="2">
        <f t="shared" si="53"/>
        <v>176.66312716003725</v>
      </c>
      <c r="G272" s="2">
        <f>VLOOKUP($A272,'ESAI - Q3 - Base Case'!$A$56:$N$343,10)</f>
        <v>109.88713652131986</v>
      </c>
      <c r="H272" s="2">
        <f t="shared" si="49"/>
        <v>113.18375061695946</v>
      </c>
      <c r="I272" s="2">
        <f t="shared" si="54"/>
        <v>4.3574257381949746</v>
      </c>
      <c r="J272" s="2">
        <f t="shared" si="55"/>
        <v>117.54117635515443</v>
      </c>
      <c r="L272" s="2">
        <f t="shared" si="56"/>
        <v>162.63162213253457</v>
      </c>
      <c r="M272" s="2">
        <f t="shared" si="50"/>
        <v>167.51057079651062</v>
      </c>
      <c r="N272" s="2"/>
      <c r="O272" s="2">
        <f t="shared" si="57"/>
        <v>167.51057079651062</v>
      </c>
      <c r="Q272" s="2">
        <f t="shared" si="58"/>
        <v>109.88713652131986</v>
      </c>
      <c r="R272" s="2">
        <f t="shared" si="51"/>
        <v>113.18375061695946</v>
      </c>
      <c r="S272" s="2"/>
      <c r="T272" s="2">
        <f t="shared" si="59"/>
        <v>113.18375061695946</v>
      </c>
      <c r="V272" s="11"/>
    </row>
    <row r="273" spans="1:22" ht="15" customHeight="1" x14ac:dyDescent="0.2">
      <c r="A273" s="112">
        <v>50802</v>
      </c>
      <c r="B273" s="2">
        <f>VLOOKUP($A273,'ESAI - Q3 - Base Case'!$A$56:$N$343,9)</f>
        <v>117.96985788391359</v>
      </c>
      <c r="C273" s="2">
        <f t="shared" si="48"/>
        <v>121.508953620431</v>
      </c>
      <c r="D273" s="2">
        <f t="shared" si="52"/>
        <v>9.1525563635266227</v>
      </c>
      <c r="E273" s="2">
        <f t="shared" si="53"/>
        <v>130.66150998395761</v>
      </c>
      <c r="G273" s="2">
        <f>VLOOKUP($A273,'ESAI - Q3 - Base Case'!$A$56:$N$343,10)</f>
        <v>98.917866481510671</v>
      </c>
      <c r="H273" s="2">
        <f t="shared" si="49"/>
        <v>101.885402475956</v>
      </c>
      <c r="I273" s="2">
        <f t="shared" si="54"/>
        <v>4.3574257381949746</v>
      </c>
      <c r="J273" s="2">
        <f t="shared" si="55"/>
        <v>106.24282821415098</v>
      </c>
      <c r="L273" s="2">
        <f t="shared" si="56"/>
        <v>117.96985788391359</v>
      </c>
      <c r="M273" s="2">
        <f t="shared" si="50"/>
        <v>121.508953620431</v>
      </c>
      <c r="N273" s="2"/>
      <c r="O273" s="2">
        <f t="shared" si="57"/>
        <v>121.508953620431</v>
      </c>
      <c r="Q273" s="2">
        <f t="shared" si="58"/>
        <v>98.917866481510671</v>
      </c>
      <c r="R273" s="2">
        <f t="shared" si="51"/>
        <v>101.885402475956</v>
      </c>
      <c r="S273" s="2"/>
      <c r="T273" s="2">
        <f t="shared" si="59"/>
        <v>101.885402475956</v>
      </c>
      <c r="V273" s="11"/>
    </row>
    <row r="274" spans="1:22" ht="15" customHeight="1" x14ac:dyDescent="0.2">
      <c r="A274" s="112">
        <v>50830</v>
      </c>
      <c r="B274" s="2">
        <f>VLOOKUP($A274,'ESAI - Q3 - Base Case'!$A$56:$N$343,9)</f>
        <v>83.037245463159763</v>
      </c>
      <c r="C274" s="2">
        <f t="shared" si="48"/>
        <v>85.528362827054565</v>
      </c>
      <c r="D274" s="2">
        <f t="shared" si="52"/>
        <v>9.1525563635266227</v>
      </c>
      <c r="E274" s="2">
        <f t="shared" si="53"/>
        <v>94.680919190581193</v>
      </c>
      <c r="G274" s="2">
        <f>VLOOKUP($A274,'ESAI - Q3 - Base Case'!$A$56:$N$343,10)</f>
        <v>69.599818882189695</v>
      </c>
      <c r="H274" s="2">
        <f t="shared" si="49"/>
        <v>71.68781344865539</v>
      </c>
      <c r="I274" s="2">
        <f t="shared" si="54"/>
        <v>4.3574257381949746</v>
      </c>
      <c r="J274" s="2">
        <f t="shared" si="55"/>
        <v>76.045239186850367</v>
      </c>
      <c r="L274" s="2">
        <f t="shared" si="56"/>
        <v>83.037245463159763</v>
      </c>
      <c r="M274" s="2">
        <f t="shared" si="50"/>
        <v>85.528362827054565</v>
      </c>
      <c r="N274" s="2"/>
      <c r="O274" s="2">
        <f t="shared" si="57"/>
        <v>85.528362827054565</v>
      </c>
      <c r="Q274" s="2">
        <f t="shared" si="58"/>
        <v>69.599818882189695</v>
      </c>
      <c r="R274" s="2">
        <f t="shared" si="51"/>
        <v>71.68781344865539</v>
      </c>
      <c r="S274" s="2"/>
      <c r="T274" s="2">
        <f t="shared" si="59"/>
        <v>71.68781344865539</v>
      </c>
      <c r="V274" s="11"/>
    </row>
    <row r="275" spans="1:22" ht="15" customHeight="1" x14ac:dyDescent="0.2">
      <c r="A275" s="112">
        <v>50861</v>
      </c>
      <c r="B275" s="2">
        <f>VLOOKUP($A275,'ESAI - Q3 - Base Case'!$A$56:$N$343,9)</f>
        <v>77.632009732689028</v>
      </c>
      <c r="C275" s="2">
        <f t="shared" si="48"/>
        <v>79.960970024669706</v>
      </c>
      <c r="D275" s="2">
        <f t="shared" si="52"/>
        <v>9.1525563635266227</v>
      </c>
      <c r="E275" s="2">
        <f t="shared" si="53"/>
        <v>89.113526388196334</v>
      </c>
      <c r="G275" s="2">
        <f>VLOOKUP($A275,'ESAI - Q3 - Base Case'!$A$56:$N$343,10)</f>
        <v>62.428595873350659</v>
      </c>
      <c r="H275" s="2">
        <f t="shared" si="49"/>
        <v>64.301453749551186</v>
      </c>
      <c r="I275" s="2">
        <f t="shared" si="54"/>
        <v>4.3574257381949746</v>
      </c>
      <c r="J275" s="2">
        <f t="shared" si="55"/>
        <v>68.658879487746162</v>
      </c>
      <c r="L275" s="2">
        <f t="shared" si="56"/>
        <v>77.632009732689028</v>
      </c>
      <c r="M275" s="2">
        <f t="shared" si="50"/>
        <v>79.960970024669706</v>
      </c>
      <c r="N275" s="2"/>
      <c r="O275" s="2">
        <f t="shared" si="57"/>
        <v>79.960970024669706</v>
      </c>
      <c r="Q275" s="2">
        <f t="shared" si="58"/>
        <v>62.428595873350659</v>
      </c>
      <c r="R275" s="2">
        <f t="shared" si="51"/>
        <v>64.301453749551186</v>
      </c>
      <c r="S275" s="2"/>
      <c r="T275" s="2">
        <f t="shared" si="59"/>
        <v>64.301453749551186</v>
      </c>
      <c r="V275" s="11"/>
    </row>
    <row r="276" spans="1:22" ht="15" customHeight="1" x14ac:dyDescent="0.2">
      <c r="A276" s="112">
        <v>50891</v>
      </c>
      <c r="B276" s="2">
        <f>VLOOKUP($A276,'ESAI - Q3 - Base Case'!$A$56:$N$343,9)</f>
        <v>87.728425281430447</v>
      </c>
      <c r="C276" s="2">
        <f t="shared" si="48"/>
        <v>90.360278039873364</v>
      </c>
      <c r="D276" s="2">
        <f t="shared" si="52"/>
        <v>9.1525563635266227</v>
      </c>
      <c r="E276" s="2">
        <f t="shared" si="53"/>
        <v>99.512834403399992</v>
      </c>
      <c r="G276" s="2">
        <f>VLOOKUP($A276,'ESAI - Q3 - Base Case'!$A$56:$N$343,10)</f>
        <v>64.689403264916038</v>
      </c>
      <c r="H276" s="2">
        <f t="shared" si="49"/>
        <v>66.630085362863525</v>
      </c>
      <c r="I276" s="2">
        <f t="shared" si="54"/>
        <v>4.3574257381949746</v>
      </c>
      <c r="J276" s="2">
        <f t="shared" si="55"/>
        <v>70.987511101058502</v>
      </c>
      <c r="L276" s="2">
        <f t="shared" si="56"/>
        <v>87.728425281430447</v>
      </c>
      <c r="M276" s="2">
        <f t="shared" si="50"/>
        <v>90.360278039873364</v>
      </c>
      <c r="N276" s="2"/>
      <c r="O276" s="2">
        <f t="shared" si="57"/>
        <v>90.360278039873364</v>
      </c>
      <c r="Q276" s="2">
        <f t="shared" si="58"/>
        <v>64.689403264916038</v>
      </c>
      <c r="R276" s="2">
        <f t="shared" si="51"/>
        <v>66.630085362863525</v>
      </c>
      <c r="S276" s="2"/>
      <c r="T276" s="2">
        <f t="shared" si="59"/>
        <v>66.630085362863525</v>
      </c>
      <c r="V276" s="11"/>
    </row>
    <row r="277" spans="1:22" ht="15" customHeight="1" x14ac:dyDescent="0.2">
      <c r="A277" s="112">
        <v>50922</v>
      </c>
      <c r="B277" s="2">
        <f>VLOOKUP($A277,'ESAI - Q3 - Base Case'!$A$56:$N$343,9)</f>
        <v>92.864367982403508</v>
      </c>
      <c r="C277" s="2">
        <f t="shared" si="48"/>
        <v>95.650299021875611</v>
      </c>
      <c r="D277" s="2">
        <f t="shared" si="52"/>
        <v>9.1525563635266227</v>
      </c>
      <c r="E277" s="2">
        <f t="shared" si="53"/>
        <v>104.80285538540224</v>
      </c>
      <c r="G277" s="2">
        <f>VLOOKUP($A277,'ESAI - Q3 - Base Case'!$A$56:$N$343,10)</f>
        <v>66.267908018944439</v>
      </c>
      <c r="H277" s="2">
        <f t="shared" si="49"/>
        <v>68.255945259512771</v>
      </c>
      <c r="I277" s="2">
        <f t="shared" si="54"/>
        <v>4.3574257381949746</v>
      </c>
      <c r="J277" s="2">
        <f t="shared" si="55"/>
        <v>72.613370997707747</v>
      </c>
      <c r="L277" s="2">
        <f t="shared" si="56"/>
        <v>92.864367982403508</v>
      </c>
      <c r="M277" s="2">
        <f t="shared" si="50"/>
        <v>95.650299021875611</v>
      </c>
      <c r="N277" s="2"/>
      <c r="O277" s="2">
        <f t="shared" si="57"/>
        <v>95.650299021875611</v>
      </c>
      <c r="Q277" s="2">
        <f t="shared" si="58"/>
        <v>66.267908018944439</v>
      </c>
      <c r="R277" s="2">
        <f t="shared" si="51"/>
        <v>68.255945259512771</v>
      </c>
      <c r="S277" s="2"/>
      <c r="T277" s="2">
        <f t="shared" si="59"/>
        <v>68.255945259512771</v>
      </c>
      <c r="V277" s="11"/>
    </row>
    <row r="278" spans="1:22" ht="15" customHeight="1" x14ac:dyDescent="0.2">
      <c r="A278" s="112">
        <v>50952</v>
      </c>
      <c r="B278" s="2">
        <f>VLOOKUP($A278,'ESAI - Q3 - Base Case'!$A$56:$N$343,9)</f>
        <v>113.3901736888875</v>
      </c>
      <c r="C278" s="2">
        <f t="shared" si="48"/>
        <v>116.79187889955413</v>
      </c>
      <c r="D278" s="2">
        <f t="shared" si="52"/>
        <v>9.1525563635266227</v>
      </c>
      <c r="E278" s="2">
        <f t="shared" si="53"/>
        <v>125.94443526308076</v>
      </c>
      <c r="G278" s="2">
        <f>VLOOKUP($A278,'ESAI - Q3 - Base Case'!$A$56:$N$343,10)</f>
        <v>69.775470766778867</v>
      </c>
      <c r="H278" s="2">
        <f t="shared" si="49"/>
        <v>71.868734889782232</v>
      </c>
      <c r="I278" s="2">
        <f t="shared" si="54"/>
        <v>4.3574257381949746</v>
      </c>
      <c r="J278" s="2">
        <f t="shared" si="55"/>
        <v>76.226160627977208</v>
      </c>
      <c r="L278" s="2">
        <f t="shared" si="56"/>
        <v>113.3901736888875</v>
      </c>
      <c r="M278" s="2">
        <f t="shared" si="50"/>
        <v>116.79187889955413</v>
      </c>
      <c r="N278" s="2"/>
      <c r="O278" s="2">
        <f t="shared" si="57"/>
        <v>116.79187889955413</v>
      </c>
      <c r="Q278" s="2">
        <f t="shared" si="58"/>
        <v>69.775470766778867</v>
      </c>
      <c r="R278" s="2">
        <f t="shared" si="51"/>
        <v>71.868734889782232</v>
      </c>
      <c r="S278" s="2"/>
      <c r="T278" s="2">
        <f t="shared" si="59"/>
        <v>71.868734889782232</v>
      </c>
      <c r="V278" s="11"/>
    </row>
    <row r="279" spans="1:22" ht="15" customHeight="1" x14ac:dyDescent="0.2">
      <c r="A279" s="112">
        <v>50983</v>
      </c>
      <c r="B279" s="2">
        <f>VLOOKUP($A279,'ESAI - Q3 - Base Case'!$A$56:$N$343,9)</f>
        <v>88.652555213027668</v>
      </c>
      <c r="C279" s="2">
        <f t="shared" si="48"/>
        <v>91.312131869418494</v>
      </c>
      <c r="D279" s="2">
        <f t="shared" si="52"/>
        <v>9.1525563635266227</v>
      </c>
      <c r="E279" s="2">
        <f t="shared" si="53"/>
        <v>100.46468823294512</v>
      </c>
      <c r="G279" s="2">
        <f>VLOOKUP($A279,'ESAI - Q3 - Base Case'!$A$56:$N$343,10)</f>
        <v>68.699493054718772</v>
      </c>
      <c r="H279" s="2">
        <f t="shared" si="49"/>
        <v>70.760477846360331</v>
      </c>
      <c r="I279" s="2">
        <f t="shared" si="54"/>
        <v>4.3574257381949746</v>
      </c>
      <c r="J279" s="2">
        <f t="shared" si="55"/>
        <v>75.117903584555307</v>
      </c>
      <c r="L279" s="2">
        <f t="shared" si="56"/>
        <v>88.652555213027668</v>
      </c>
      <c r="M279" s="2">
        <f t="shared" si="50"/>
        <v>91.312131869418494</v>
      </c>
      <c r="N279" s="2"/>
      <c r="O279" s="2">
        <f t="shared" si="57"/>
        <v>91.312131869418494</v>
      </c>
      <c r="Q279" s="2">
        <f t="shared" si="58"/>
        <v>68.699493054718772</v>
      </c>
      <c r="R279" s="2">
        <f t="shared" si="51"/>
        <v>70.760477846360331</v>
      </c>
      <c r="S279" s="2"/>
      <c r="T279" s="2">
        <f t="shared" si="59"/>
        <v>70.760477846360331</v>
      </c>
      <c r="V279" s="11"/>
    </row>
    <row r="280" spans="1:22" ht="15" customHeight="1" x14ac:dyDescent="0.2">
      <c r="A280" s="112">
        <v>51014</v>
      </c>
      <c r="B280" s="2">
        <f>VLOOKUP($A280,'ESAI - Q3 - Base Case'!$A$56:$N$343,9)</f>
        <v>74.589626787690165</v>
      </c>
      <c r="C280" s="2">
        <f t="shared" si="48"/>
        <v>76.827315591320868</v>
      </c>
      <c r="D280" s="2">
        <f t="shared" si="52"/>
        <v>9.1525563635266227</v>
      </c>
      <c r="E280" s="2">
        <f t="shared" si="53"/>
        <v>85.979871954847496</v>
      </c>
      <c r="G280" s="2">
        <f>VLOOKUP($A280,'ESAI - Q3 - Base Case'!$A$56:$N$343,10)</f>
        <v>65.320081801810247</v>
      </c>
      <c r="H280" s="2">
        <f t="shared" si="49"/>
        <v>67.279684255864552</v>
      </c>
      <c r="I280" s="2">
        <f t="shared" si="54"/>
        <v>4.3574257381949746</v>
      </c>
      <c r="J280" s="2">
        <f t="shared" si="55"/>
        <v>71.637109994059529</v>
      </c>
      <c r="L280" s="2">
        <f t="shared" si="56"/>
        <v>74.589626787690165</v>
      </c>
      <c r="M280" s="2">
        <f t="shared" si="50"/>
        <v>76.827315591320868</v>
      </c>
      <c r="N280" s="2"/>
      <c r="O280" s="2">
        <f t="shared" si="57"/>
        <v>76.827315591320868</v>
      </c>
      <c r="Q280" s="2">
        <f t="shared" si="58"/>
        <v>65.320081801810247</v>
      </c>
      <c r="R280" s="2">
        <f t="shared" si="51"/>
        <v>67.279684255864552</v>
      </c>
      <c r="S280" s="2"/>
      <c r="T280" s="2">
        <f t="shared" si="59"/>
        <v>67.279684255864552</v>
      </c>
      <c r="V280" s="11"/>
    </row>
    <row r="281" spans="1:22" ht="15" customHeight="1" x14ac:dyDescent="0.2">
      <c r="A281" s="112">
        <v>51044</v>
      </c>
      <c r="B281" s="2">
        <f>VLOOKUP($A281,'ESAI - Q3 - Base Case'!$A$56:$N$343,9)</f>
        <v>71.356302722045967</v>
      </c>
      <c r="C281" s="2">
        <f t="shared" si="48"/>
        <v>73.496991803707346</v>
      </c>
      <c r="D281" s="2">
        <f t="shared" si="52"/>
        <v>9.1525563635266227</v>
      </c>
      <c r="E281" s="2">
        <f t="shared" si="53"/>
        <v>82.649548167233974</v>
      </c>
      <c r="G281" s="2">
        <f>VLOOKUP($A281,'ESAI - Q3 - Base Case'!$A$56:$N$343,10)</f>
        <v>62.430518404819196</v>
      </c>
      <c r="H281" s="2">
        <f t="shared" si="49"/>
        <v>64.303433956963772</v>
      </c>
      <c r="I281" s="2">
        <f t="shared" si="54"/>
        <v>4.3574257381949746</v>
      </c>
      <c r="J281" s="2">
        <f t="shared" si="55"/>
        <v>68.660859695158749</v>
      </c>
      <c r="L281" s="2">
        <f t="shared" si="56"/>
        <v>71.356302722045967</v>
      </c>
      <c r="M281" s="2">
        <f t="shared" si="50"/>
        <v>73.496991803707346</v>
      </c>
      <c r="N281" s="2"/>
      <c r="O281" s="2">
        <f t="shared" si="57"/>
        <v>73.496991803707346</v>
      </c>
      <c r="Q281" s="2">
        <f t="shared" si="58"/>
        <v>62.430518404819196</v>
      </c>
      <c r="R281" s="2">
        <f t="shared" si="51"/>
        <v>64.303433956963772</v>
      </c>
      <c r="S281" s="2"/>
      <c r="T281" s="2">
        <f t="shared" si="59"/>
        <v>64.303433956963772</v>
      </c>
      <c r="V281" s="11"/>
    </row>
    <row r="282" spans="1:22" ht="15" customHeight="1" x14ac:dyDescent="0.2">
      <c r="A282" s="112">
        <v>51075</v>
      </c>
      <c r="B282" s="2">
        <f>VLOOKUP($A282,'ESAI - Q3 - Base Case'!$A$56:$N$343,9)</f>
        <v>81.985129265124101</v>
      </c>
      <c r="C282" s="2">
        <f t="shared" si="48"/>
        <v>84.444683143077825</v>
      </c>
      <c r="D282" s="2">
        <f t="shared" si="52"/>
        <v>9.1525563635266227</v>
      </c>
      <c r="E282" s="2">
        <f t="shared" si="53"/>
        <v>93.597239506604453</v>
      </c>
      <c r="G282" s="2">
        <f>VLOOKUP($A282,'ESAI - Q3 - Base Case'!$A$56:$N$343,10)</f>
        <v>68.774302352780552</v>
      </c>
      <c r="H282" s="2">
        <f t="shared" si="49"/>
        <v>70.83753142336397</v>
      </c>
      <c r="I282" s="2">
        <f t="shared" si="54"/>
        <v>4.3574257381949746</v>
      </c>
      <c r="J282" s="2">
        <f t="shared" si="55"/>
        <v>75.194957161558946</v>
      </c>
      <c r="L282" s="2">
        <f t="shared" si="56"/>
        <v>81.985129265124101</v>
      </c>
      <c r="M282" s="2">
        <f t="shared" si="50"/>
        <v>84.444683143077825</v>
      </c>
      <c r="N282" s="2"/>
      <c r="O282" s="2">
        <f t="shared" si="57"/>
        <v>84.444683143077825</v>
      </c>
      <c r="Q282" s="2">
        <f t="shared" si="58"/>
        <v>68.774302352780552</v>
      </c>
      <c r="R282" s="2">
        <f t="shared" si="51"/>
        <v>70.83753142336397</v>
      </c>
      <c r="S282" s="2"/>
      <c r="T282" s="2">
        <f t="shared" si="59"/>
        <v>70.83753142336397</v>
      </c>
      <c r="V282" s="11"/>
    </row>
    <row r="283" spans="1:22" ht="15" customHeight="1" x14ac:dyDescent="0.2">
      <c r="A283" s="112">
        <v>51105</v>
      </c>
      <c r="B283" s="2">
        <f>VLOOKUP($A283,'ESAI - Q3 - Base Case'!$A$56:$N$343,9)</f>
        <v>118.3848824393551</v>
      </c>
      <c r="C283" s="2">
        <f t="shared" si="48"/>
        <v>121.93642891253575</v>
      </c>
      <c r="D283" s="2">
        <f t="shared" si="52"/>
        <v>9.1525563635266227</v>
      </c>
      <c r="E283" s="2">
        <f t="shared" si="53"/>
        <v>131.08898527606237</v>
      </c>
      <c r="G283" s="2">
        <f>VLOOKUP($A283,'ESAI - Q3 - Base Case'!$A$56:$N$343,10)</f>
        <v>89.575908010637178</v>
      </c>
      <c r="H283" s="2">
        <f t="shared" si="49"/>
        <v>92.263185250956298</v>
      </c>
      <c r="I283" s="2">
        <f t="shared" si="54"/>
        <v>4.3574257381949746</v>
      </c>
      <c r="J283" s="2">
        <f t="shared" si="55"/>
        <v>96.620610989151274</v>
      </c>
      <c r="L283" s="2">
        <f t="shared" si="56"/>
        <v>118.3848824393551</v>
      </c>
      <c r="M283" s="2">
        <f t="shared" si="50"/>
        <v>121.93642891253575</v>
      </c>
      <c r="N283" s="2"/>
      <c r="O283" s="2">
        <f t="shared" si="57"/>
        <v>121.93642891253575</v>
      </c>
      <c r="Q283" s="2">
        <f t="shared" si="58"/>
        <v>89.575908010637178</v>
      </c>
      <c r="R283" s="2">
        <f t="shared" si="51"/>
        <v>92.263185250956298</v>
      </c>
      <c r="S283" s="2"/>
      <c r="T283" s="2">
        <f t="shared" si="59"/>
        <v>92.263185250956298</v>
      </c>
      <c r="V283" s="11"/>
    </row>
    <row r="284" spans="1:22" ht="15" customHeight="1" x14ac:dyDescent="0.2">
      <c r="A284" s="112">
        <v>51136</v>
      </c>
      <c r="B284" s="2">
        <f>VLOOKUP($A284,'ESAI - Q3 - Base Case'!$A$56:$N$343,9)</f>
        <v>165.88425457518528</v>
      </c>
      <c r="C284" s="2">
        <f t="shared" si="48"/>
        <v>170.86078221244085</v>
      </c>
      <c r="D284" s="2">
        <f t="shared" si="52"/>
        <v>9.2440819271618899</v>
      </c>
      <c r="E284" s="2">
        <f t="shared" si="53"/>
        <v>180.10486413960274</v>
      </c>
      <c r="G284" s="2">
        <f>VLOOKUP($A284,'ESAI - Q3 - Base Case'!$A$56:$N$343,10)</f>
        <v>112.08487925174626</v>
      </c>
      <c r="H284" s="2">
        <f t="shared" si="49"/>
        <v>115.44742562929865</v>
      </c>
      <c r="I284" s="2">
        <f t="shared" si="54"/>
        <v>4.4009999955769246</v>
      </c>
      <c r="J284" s="2">
        <f t="shared" si="55"/>
        <v>119.84842562487557</v>
      </c>
      <c r="L284" s="2">
        <f t="shared" si="56"/>
        <v>165.88425457518528</v>
      </c>
      <c r="M284" s="2">
        <f t="shared" si="50"/>
        <v>170.86078221244085</v>
      </c>
      <c r="N284" s="2"/>
      <c r="O284" s="2">
        <f t="shared" si="57"/>
        <v>170.86078221244085</v>
      </c>
      <c r="Q284" s="2">
        <f t="shared" si="58"/>
        <v>112.08487925174626</v>
      </c>
      <c r="R284" s="2">
        <f t="shared" si="51"/>
        <v>115.44742562929865</v>
      </c>
      <c r="S284" s="2"/>
      <c r="T284" s="2">
        <f t="shared" si="59"/>
        <v>115.44742562929865</v>
      </c>
      <c r="V284" s="11"/>
    </row>
    <row r="285" spans="1:22" ht="15" customHeight="1" x14ac:dyDescent="0.2">
      <c r="A285" s="112">
        <v>51167</v>
      </c>
      <c r="B285" s="2">
        <f>VLOOKUP($A285,'ESAI - Q3 - Base Case'!$A$56:$N$343,9)</f>
        <v>120.32925504159186</v>
      </c>
      <c r="C285" s="2">
        <f t="shared" si="48"/>
        <v>123.93913269283962</v>
      </c>
      <c r="D285" s="2">
        <f t="shared" si="52"/>
        <v>9.2440819271618899</v>
      </c>
      <c r="E285" s="2">
        <f t="shared" si="53"/>
        <v>133.18321462000151</v>
      </c>
      <c r="G285" s="2">
        <f>VLOOKUP($A285,'ESAI - Q3 - Base Case'!$A$56:$N$343,10)</f>
        <v>100.89622381114089</v>
      </c>
      <c r="H285" s="2">
        <f t="shared" si="49"/>
        <v>103.92311052547511</v>
      </c>
      <c r="I285" s="2">
        <f t="shared" si="54"/>
        <v>4.4009999955769246</v>
      </c>
      <c r="J285" s="2">
        <f t="shared" si="55"/>
        <v>108.32411052105203</v>
      </c>
      <c r="L285" s="2">
        <f t="shared" si="56"/>
        <v>120.32925504159186</v>
      </c>
      <c r="M285" s="2">
        <f t="shared" si="50"/>
        <v>123.93913269283962</v>
      </c>
      <c r="N285" s="2"/>
      <c r="O285" s="2">
        <f t="shared" si="57"/>
        <v>123.93913269283962</v>
      </c>
      <c r="Q285" s="2">
        <f t="shared" si="58"/>
        <v>100.89622381114089</v>
      </c>
      <c r="R285" s="2">
        <f t="shared" si="51"/>
        <v>103.92311052547511</v>
      </c>
      <c r="S285" s="2"/>
      <c r="T285" s="2">
        <f t="shared" si="59"/>
        <v>103.92311052547511</v>
      </c>
      <c r="V285" s="11"/>
    </row>
    <row r="286" spans="1:22" ht="15" customHeight="1" x14ac:dyDescent="0.2">
      <c r="A286" s="112">
        <v>51196</v>
      </c>
      <c r="B286" s="2">
        <f>VLOOKUP($A286,'ESAI - Q3 - Base Case'!$A$56:$N$343,9)</f>
        <v>84.697990372422964</v>
      </c>
      <c r="C286" s="2">
        <f t="shared" si="48"/>
        <v>87.238930083595662</v>
      </c>
      <c r="D286" s="2">
        <f t="shared" si="52"/>
        <v>9.2440819271618899</v>
      </c>
      <c r="E286" s="2">
        <f t="shared" si="53"/>
        <v>96.483012010757548</v>
      </c>
      <c r="G286" s="2">
        <f>VLOOKUP($A286,'ESAI - Q3 - Base Case'!$A$56:$N$343,10)</f>
        <v>70.991815259833487</v>
      </c>
      <c r="H286" s="2">
        <f t="shared" si="49"/>
        <v>73.121569717628489</v>
      </c>
      <c r="I286" s="2">
        <f t="shared" si="54"/>
        <v>4.4009999955769246</v>
      </c>
      <c r="J286" s="2">
        <f t="shared" si="55"/>
        <v>77.522569713205414</v>
      </c>
      <c r="L286" s="2">
        <f t="shared" si="56"/>
        <v>84.697990372422964</v>
      </c>
      <c r="M286" s="2">
        <f t="shared" si="50"/>
        <v>87.238930083595662</v>
      </c>
      <c r="N286" s="2"/>
      <c r="O286" s="2">
        <f t="shared" si="57"/>
        <v>87.238930083595662</v>
      </c>
      <c r="Q286" s="2">
        <f t="shared" si="58"/>
        <v>70.991815259833487</v>
      </c>
      <c r="R286" s="2">
        <f t="shared" si="51"/>
        <v>73.121569717628489</v>
      </c>
      <c r="S286" s="2"/>
      <c r="T286" s="2">
        <f t="shared" si="59"/>
        <v>73.121569717628489</v>
      </c>
      <c r="V286" s="11"/>
    </row>
    <row r="287" spans="1:22" ht="15" customHeight="1" x14ac:dyDescent="0.2">
      <c r="A287" s="112">
        <v>51227</v>
      </c>
      <c r="B287" s="2">
        <f>VLOOKUP($A287,'ESAI - Q3 - Base Case'!$A$56:$N$343,9)</f>
        <v>79.184649927342804</v>
      </c>
      <c r="C287" s="2">
        <f t="shared" si="48"/>
        <v>81.560189425163088</v>
      </c>
      <c r="D287" s="2">
        <f t="shared" si="52"/>
        <v>9.2440819271618899</v>
      </c>
      <c r="E287" s="2">
        <f t="shared" si="53"/>
        <v>90.804271352324974</v>
      </c>
      <c r="G287" s="2">
        <f>VLOOKUP($A287,'ESAI - Q3 - Base Case'!$A$56:$N$343,10)</f>
        <v>63.67716779081767</v>
      </c>
      <c r="H287" s="2">
        <f t="shared" si="49"/>
        <v>65.587482824542207</v>
      </c>
      <c r="I287" s="2">
        <f t="shared" si="54"/>
        <v>4.4009999955769246</v>
      </c>
      <c r="J287" s="2">
        <f t="shared" si="55"/>
        <v>69.988482820119131</v>
      </c>
      <c r="L287" s="2">
        <f t="shared" si="56"/>
        <v>79.184649927342804</v>
      </c>
      <c r="M287" s="2">
        <f t="shared" si="50"/>
        <v>81.560189425163088</v>
      </c>
      <c r="N287" s="2"/>
      <c r="O287" s="2">
        <f t="shared" si="57"/>
        <v>81.560189425163088</v>
      </c>
      <c r="Q287" s="2">
        <f t="shared" si="58"/>
        <v>63.67716779081767</v>
      </c>
      <c r="R287" s="2">
        <f t="shared" si="51"/>
        <v>65.587482824542207</v>
      </c>
      <c r="S287" s="2"/>
      <c r="T287" s="2">
        <f t="shared" si="59"/>
        <v>65.587482824542207</v>
      </c>
      <c r="V287" s="11"/>
    </row>
    <row r="288" spans="1:22" ht="15" customHeight="1" x14ac:dyDescent="0.2">
      <c r="A288" s="112">
        <v>51257</v>
      </c>
      <c r="B288" s="2">
        <f>VLOOKUP($A288,'ESAI - Q3 - Base Case'!$A$56:$N$343,9)</f>
        <v>89.482993787059058</v>
      </c>
      <c r="C288" s="2">
        <f t="shared" si="48"/>
        <v>92.167483600670835</v>
      </c>
      <c r="D288" s="2">
        <f t="shared" si="52"/>
        <v>9.2440819271618899</v>
      </c>
      <c r="E288" s="2">
        <f t="shared" si="53"/>
        <v>101.41156552783272</v>
      </c>
      <c r="G288" s="2">
        <f>VLOOKUP($A288,'ESAI - Q3 - Base Case'!$A$56:$N$343,10)</f>
        <v>65.983191330214353</v>
      </c>
      <c r="H288" s="2">
        <f t="shared" si="49"/>
        <v>67.962687070120779</v>
      </c>
      <c r="I288" s="2">
        <f t="shared" si="54"/>
        <v>4.4009999955769246</v>
      </c>
      <c r="J288" s="2">
        <f t="shared" si="55"/>
        <v>72.363687065697704</v>
      </c>
      <c r="L288" s="2">
        <f t="shared" si="56"/>
        <v>89.482993787059058</v>
      </c>
      <c r="M288" s="2">
        <f t="shared" si="50"/>
        <v>92.167483600670835</v>
      </c>
      <c r="N288" s="2"/>
      <c r="O288" s="2">
        <f t="shared" si="57"/>
        <v>92.167483600670835</v>
      </c>
      <c r="Q288" s="2">
        <f t="shared" si="58"/>
        <v>65.983191330214353</v>
      </c>
      <c r="R288" s="2">
        <f t="shared" si="51"/>
        <v>67.962687070120779</v>
      </c>
      <c r="S288" s="2"/>
      <c r="T288" s="2">
        <f t="shared" si="59"/>
        <v>67.962687070120779</v>
      </c>
      <c r="V288" s="11"/>
    </row>
    <row r="289" spans="1:56" ht="15" customHeight="1" x14ac:dyDescent="0.2">
      <c r="A289" s="112">
        <v>51288</v>
      </c>
      <c r="B289" s="2">
        <f>VLOOKUP($A289,'ESAI - Q3 - Base Case'!$A$56:$N$343,9)</f>
        <v>94.721655342051577</v>
      </c>
      <c r="C289" s="2">
        <f t="shared" si="48"/>
        <v>97.563305002313129</v>
      </c>
      <c r="D289" s="2">
        <f t="shared" si="52"/>
        <v>9.2440819271618899</v>
      </c>
      <c r="E289" s="2">
        <f t="shared" si="53"/>
        <v>106.80738692947502</v>
      </c>
      <c r="G289" s="2">
        <f>VLOOKUP($A289,'ESAI - Q3 - Base Case'!$A$56:$N$343,10)</f>
        <v>67.593266179323322</v>
      </c>
      <c r="H289" s="2">
        <f t="shared" si="49"/>
        <v>69.621064164703029</v>
      </c>
      <c r="I289" s="2">
        <f t="shared" si="54"/>
        <v>4.4009999955769246</v>
      </c>
      <c r="J289" s="2">
        <f t="shared" si="55"/>
        <v>74.022064160279953</v>
      </c>
      <c r="L289" s="2">
        <f t="shared" si="56"/>
        <v>94.721655342051577</v>
      </c>
      <c r="M289" s="2">
        <f t="shared" si="50"/>
        <v>97.563305002313129</v>
      </c>
      <c r="N289" s="2"/>
      <c r="O289" s="2">
        <f t="shared" si="57"/>
        <v>97.563305002313129</v>
      </c>
      <c r="Q289" s="2">
        <f t="shared" si="58"/>
        <v>67.593266179323322</v>
      </c>
      <c r="R289" s="2">
        <f t="shared" si="51"/>
        <v>69.621064164703029</v>
      </c>
      <c r="S289" s="2"/>
      <c r="T289" s="2">
        <f t="shared" si="59"/>
        <v>69.621064164703029</v>
      </c>
      <c r="V289" s="11"/>
    </row>
    <row r="290" spans="1:56" ht="15" customHeight="1" x14ac:dyDescent="0.2">
      <c r="A290" s="112">
        <v>51318</v>
      </c>
      <c r="B290" s="2">
        <f>VLOOKUP($A290,'ESAI - Q3 - Base Case'!$A$56:$N$343,9)</f>
        <v>115.65797716266525</v>
      </c>
      <c r="C290" s="2">
        <f t="shared" si="48"/>
        <v>119.12771647754521</v>
      </c>
      <c r="D290" s="2">
        <f t="shared" si="52"/>
        <v>9.2440819271618899</v>
      </c>
      <c r="E290" s="2">
        <f t="shared" si="53"/>
        <v>128.37179840470711</v>
      </c>
      <c r="G290" s="2">
        <f>VLOOKUP($A290,'ESAI - Q3 - Base Case'!$A$56:$N$343,10)</f>
        <v>71.170980182114448</v>
      </c>
      <c r="H290" s="2">
        <f t="shared" si="49"/>
        <v>73.306109587577879</v>
      </c>
      <c r="I290" s="2">
        <f t="shared" si="54"/>
        <v>4.4009999955769246</v>
      </c>
      <c r="J290" s="2">
        <f t="shared" si="55"/>
        <v>77.707109583154804</v>
      </c>
      <c r="L290" s="2">
        <f t="shared" si="56"/>
        <v>115.65797716266525</v>
      </c>
      <c r="M290" s="2">
        <f t="shared" si="50"/>
        <v>119.12771647754521</v>
      </c>
      <c r="N290" s="2"/>
      <c r="O290" s="2">
        <f t="shared" si="57"/>
        <v>119.12771647754521</v>
      </c>
      <c r="Q290" s="2">
        <f t="shared" si="58"/>
        <v>71.170980182114448</v>
      </c>
      <c r="R290" s="2">
        <f t="shared" si="51"/>
        <v>73.306109587577879</v>
      </c>
      <c r="S290" s="2"/>
      <c r="T290" s="2">
        <f t="shared" si="59"/>
        <v>73.306109587577879</v>
      </c>
      <c r="V290" s="11"/>
    </row>
    <row r="291" spans="1:56" ht="15" customHeight="1" x14ac:dyDescent="0.2">
      <c r="A291" s="112">
        <v>51349</v>
      </c>
      <c r="B291" s="2">
        <f>VLOOKUP($A291,'ESAI - Q3 - Base Case'!$A$56:$N$343,9)</f>
        <v>90.425606317288228</v>
      </c>
      <c r="C291" s="2">
        <f t="shared" si="48"/>
        <v>93.138374506806883</v>
      </c>
      <c r="D291" s="2">
        <f t="shared" si="52"/>
        <v>9.2440819271618899</v>
      </c>
      <c r="E291" s="2">
        <f t="shared" si="53"/>
        <v>102.38245643396877</v>
      </c>
      <c r="G291" s="2">
        <f>VLOOKUP($A291,'ESAI - Q3 - Base Case'!$A$56:$N$343,10)</f>
        <v>70.073482915813145</v>
      </c>
      <c r="H291" s="2">
        <f t="shared" si="49"/>
        <v>72.17568740328754</v>
      </c>
      <c r="I291" s="2">
        <f t="shared" si="54"/>
        <v>4.4009999955769246</v>
      </c>
      <c r="J291" s="2">
        <f t="shared" si="55"/>
        <v>76.576687398864465</v>
      </c>
      <c r="L291" s="2">
        <f t="shared" si="56"/>
        <v>90.425606317288228</v>
      </c>
      <c r="M291" s="2">
        <f t="shared" si="50"/>
        <v>93.138374506806883</v>
      </c>
      <c r="N291" s="2"/>
      <c r="O291" s="2">
        <f t="shared" si="57"/>
        <v>93.138374506806883</v>
      </c>
      <c r="Q291" s="2">
        <f t="shared" si="58"/>
        <v>70.073482915813145</v>
      </c>
      <c r="R291" s="2">
        <f t="shared" si="51"/>
        <v>72.17568740328754</v>
      </c>
      <c r="S291" s="2"/>
      <c r="T291" s="2">
        <f t="shared" si="59"/>
        <v>72.17568740328754</v>
      </c>
      <c r="V291" s="11"/>
    </row>
    <row r="292" spans="1:56" ht="15" customHeight="1" x14ac:dyDescent="0.2">
      <c r="A292" s="112">
        <v>51380</v>
      </c>
      <c r="B292" s="2">
        <f>VLOOKUP($A292,'ESAI - Q3 - Base Case'!$A$56:$N$343,9)</f>
        <v>76.081419323443967</v>
      </c>
      <c r="C292" s="2">
        <f t="shared" si="48"/>
        <v>78.363861903147281</v>
      </c>
      <c r="D292" s="2">
        <f t="shared" si="52"/>
        <v>9.2440819271618899</v>
      </c>
      <c r="E292" s="2">
        <f t="shared" si="53"/>
        <v>87.607943830309168</v>
      </c>
      <c r="G292" s="2">
        <f>VLOOKUP($A292,'ESAI - Q3 - Base Case'!$A$56:$N$343,10)</f>
        <v>66.62648343784646</v>
      </c>
      <c r="H292" s="2">
        <f t="shared" si="49"/>
        <v>68.62527794098186</v>
      </c>
      <c r="I292" s="2">
        <f t="shared" si="54"/>
        <v>4.4009999955769246</v>
      </c>
      <c r="J292" s="2">
        <f t="shared" si="55"/>
        <v>73.026277936558785</v>
      </c>
      <c r="L292" s="2">
        <f t="shared" si="56"/>
        <v>76.081419323443967</v>
      </c>
      <c r="M292" s="2">
        <f t="shared" si="50"/>
        <v>78.363861903147281</v>
      </c>
      <c r="N292" s="2"/>
      <c r="O292" s="2">
        <f t="shared" si="57"/>
        <v>78.363861903147281</v>
      </c>
      <c r="Q292" s="2">
        <f t="shared" si="58"/>
        <v>66.62648343784646</v>
      </c>
      <c r="R292" s="2">
        <f t="shared" si="51"/>
        <v>68.62527794098186</v>
      </c>
      <c r="S292" s="2"/>
      <c r="T292" s="2">
        <f t="shared" si="59"/>
        <v>68.62527794098186</v>
      </c>
      <c r="V292" s="11"/>
    </row>
    <row r="293" spans="1:56" ht="15" customHeight="1" x14ac:dyDescent="0.2">
      <c r="A293" s="112">
        <v>51410</v>
      </c>
      <c r="B293" s="2">
        <f>VLOOKUP($A293,'ESAI - Q3 - Base Case'!$A$56:$N$343,9)</f>
        <v>72.783428776486886</v>
      </c>
      <c r="C293" s="2">
        <f t="shared" si="48"/>
        <v>74.966931639781492</v>
      </c>
      <c r="D293" s="2">
        <f t="shared" si="52"/>
        <v>9.2440819271618899</v>
      </c>
      <c r="E293" s="2">
        <f t="shared" si="53"/>
        <v>84.211013566943379</v>
      </c>
      <c r="G293" s="2">
        <f>VLOOKUP($A293,'ESAI - Q3 - Base Case'!$A$56:$N$343,10)</f>
        <v>63.679128772915583</v>
      </c>
      <c r="H293" s="2">
        <f t="shared" si="49"/>
        <v>65.589502636103049</v>
      </c>
      <c r="I293" s="2">
        <f t="shared" si="54"/>
        <v>4.4009999955769246</v>
      </c>
      <c r="J293" s="2">
        <f t="shared" si="55"/>
        <v>69.990502631679973</v>
      </c>
      <c r="L293" s="2">
        <f t="shared" si="56"/>
        <v>72.783428776486886</v>
      </c>
      <c r="M293" s="2">
        <f t="shared" si="50"/>
        <v>74.966931639781492</v>
      </c>
      <c r="N293" s="2"/>
      <c r="O293" s="2">
        <f t="shared" si="57"/>
        <v>74.966931639781492</v>
      </c>
      <c r="Q293" s="2">
        <f t="shared" si="58"/>
        <v>63.679128772915583</v>
      </c>
      <c r="R293" s="2">
        <f t="shared" si="51"/>
        <v>65.589502636103049</v>
      </c>
      <c r="S293" s="2"/>
      <c r="T293" s="2">
        <f t="shared" si="59"/>
        <v>65.589502636103049</v>
      </c>
      <c r="V293" s="11"/>
    </row>
    <row r="294" spans="1:56" ht="15" customHeight="1" x14ac:dyDescent="0.2">
      <c r="A294" s="112">
        <v>51441</v>
      </c>
      <c r="B294" s="2">
        <f>VLOOKUP($A294,'ESAI - Q3 - Base Case'!$A$56:$N$343,9)</f>
        <v>83.624831850426588</v>
      </c>
      <c r="C294" s="2">
        <f t="shared" si="48"/>
        <v>86.133576805939384</v>
      </c>
      <c r="D294" s="2">
        <f t="shared" si="52"/>
        <v>9.2440819271618899</v>
      </c>
      <c r="E294" s="2">
        <f t="shared" si="53"/>
        <v>95.377658733101271</v>
      </c>
      <c r="G294" s="2">
        <f>VLOOKUP($A294,'ESAI - Q3 - Base Case'!$A$56:$N$343,10)</f>
        <v>70.149788399836169</v>
      </c>
      <c r="H294" s="2">
        <f t="shared" si="49"/>
        <v>72.254282051831254</v>
      </c>
      <c r="I294" s="2">
        <f t="shared" si="54"/>
        <v>4.4009999955769246</v>
      </c>
      <c r="J294" s="2">
        <f t="shared" si="55"/>
        <v>76.655282047408178</v>
      </c>
      <c r="L294" s="2">
        <f t="shared" si="56"/>
        <v>83.624831850426588</v>
      </c>
      <c r="M294" s="2">
        <f t="shared" si="50"/>
        <v>86.133576805939384</v>
      </c>
      <c r="N294" s="2"/>
      <c r="O294" s="2">
        <f t="shared" si="57"/>
        <v>86.133576805939384</v>
      </c>
      <c r="Q294" s="2">
        <f t="shared" si="58"/>
        <v>70.149788399836169</v>
      </c>
      <c r="R294" s="2">
        <f t="shared" si="51"/>
        <v>72.254282051831254</v>
      </c>
      <c r="S294" s="2"/>
      <c r="T294" s="2">
        <f t="shared" si="59"/>
        <v>72.254282051831254</v>
      </c>
      <c r="V294" s="11"/>
    </row>
    <row r="295" spans="1:56" ht="15" customHeight="1" x14ac:dyDescent="0.2">
      <c r="A295" s="113">
        <v>51471</v>
      </c>
      <c r="B295" s="110">
        <f>VLOOKUP($A295,'ESAI - Q3 - Base Case'!$A$56:$N$343,9)</f>
        <v>120.7525800881422</v>
      </c>
      <c r="C295" s="9">
        <f t="shared" si="48"/>
        <v>124.37515749078646</v>
      </c>
      <c r="D295" s="9">
        <f t="shared" si="52"/>
        <v>9.2440819271618899</v>
      </c>
      <c r="E295" s="9">
        <f t="shared" si="53"/>
        <v>133.61923941794836</v>
      </c>
      <c r="F295" s="111"/>
      <c r="G295" s="9">
        <f>VLOOKUP($A295,'ESAI - Q3 - Base Case'!$A$56:$N$343,10)</f>
        <v>91.367426170849924</v>
      </c>
      <c r="H295" s="9">
        <f t="shared" si="49"/>
        <v>94.108448955975419</v>
      </c>
      <c r="I295" s="9">
        <f t="shared" si="54"/>
        <v>4.4009999955769246</v>
      </c>
      <c r="J295" s="9">
        <f t="shared" si="55"/>
        <v>98.509448951552343</v>
      </c>
      <c r="K295" s="111"/>
      <c r="L295" s="9">
        <f t="shared" si="56"/>
        <v>120.7525800881422</v>
      </c>
      <c r="M295" s="9">
        <f t="shared" si="50"/>
        <v>124.37515749078646</v>
      </c>
      <c r="N295" s="9"/>
      <c r="O295" s="9">
        <f t="shared" si="57"/>
        <v>124.37515749078646</v>
      </c>
      <c r="P295" s="111"/>
      <c r="Q295" s="9">
        <f t="shared" si="58"/>
        <v>91.367426170849924</v>
      </c>
      <c r="R295" s="9">
        <f t="shared" si="51"/>
        <v>94.108448955975419</v>
      </c>
      <c r="S295" s="9"/>
      <c r="T295" s="9">
        <f t="shared" si="59"/>
        <v>94.108448955975419</v>
      </c>
      <c r="V295" s="11"/>
    </row>
    <row r="296" spans="1:56" ht="15" customHeight="1" x14ac:dyDescent="0.2">
      <c r="A296" s="19"/>
      <c r="B296" s="5"/>
      <c r="C296" s="5"/>
      <c r="D296" s="5"/>
      <c r="E296" s="5"/>
      <c r="G296" s="5"/>
      <c r="H296" s="5"/>
      <c r="I296" s="5"/>
      <c r="J296" s="5"/>
      <c r="L296" s="5"/>
      <c r="M296" s="5"/>
      <c r="N296" s="5"/>
      <c r="O296" s="5"/>
      <c r="Q296" s="5"/>
      <c r="R296" s="5"/>
      <c r="S296" s="5"/>
      <c r="T296" s="5"/>
      <c r="V296" s="11"/>
    </row>
    <row r="297" spans="1:56" ht="15" customHeight="1" x14ac:dyDescent="0.2">
      <c r="A297" s="19"/>
      <c r="B297" s="5"/>
      <c r="C297" s="5"/>
      <c r="D297" s="5"/>
      <c r="E297" s="5"/>
      <c r="G297" s="5"/>
      <c r="H297" s="5"/>
      <c r="I297" s="5"/>
      <c r="J297" s="5"/>
      <c r="L297" s="5"/>
      <c r="M297" s="5"/>
      <c r="N297" s="5"/>
      <c r="O297" s="5"/>
      <c r="Q297" s="5"/>
      <c r="R297" s="5"/>
      <c r="S297" s="5"/>
      <c r="T297" s="5"/>
      <c r="V297" s="11"/>
    </row>
    <row r="298" spans="1:56" ht="15" customHeight="1" x14ac:dyDescent="0.2">
      <c r="A298" s="19"/>
      <c r="B298" s="5"/>
      <c r="C298" s="5"/>
      <c r="D298" s="5"/>
      <c r="E298" s="5"/>
      <c r="G298" s="5"/>
      <c r="H298" s="5"/>
      <c r="I298" s="5"/>
      <c r="J298" s="5"/>
      <c r="L298" s="5"/>
      <c r="M298" s="5"/>
      <c r="N298" s="5"/>
      <c r="O298" s="5"/>
      <c r="Q298" s="5"/>
      <c r="R298" s="5"/>
      <c r="S298" s="5"/>
      <c r="T298" s="5"/>
      <c r="V298" s="11"/>
    </row>
    <row r="299" spans="1:56" ht="15" customHeight="1" x14ac:dyDescent="0.2">
      <c r="A299" s="19"/>
      <c r="B299" s="5"/>
      <c r="C299" s="5"/>
      <c r="D299" s="5"/>
      <c r="E299" s="5"/>
      <c r="G299" s="5"/>
      <c r="H299" s="5"/>
      <c r="I299" s="5"/>
      <c r="J299" s="5"/>
      <c r="L299" s="5"/>
      <c r="M299" s="5"/>
      <c r="N299" s="5"/>
      <c r="O299" s="5"/>
      <c r="Q299" s="5"/>
      <c r="R299" s="5"/>
      <c r="S299" s="5"/>
      <c r="T299" s="5"/>
      <c r="V299" s="11"/>
    </row>
    <row r="300" spans="1:56" ht="15" customHeight="1" x14ac:dyDescent="0.2">
      <c r="A300" s="19"/>
      <c r="B300" s="5"/>
      <c r="C300" s="5"/>
      <c r="D300" s="5"/>
      <c r="E300" s="5"/>
      <c r="G300" s="5"/>
      <c r="H300" s="5"/>
      <c r="I300" s="5"/>
      <c r="J300" s="5"/>
      <c r="L300" s="5"/>
      <c r="M300" s="5"/>
      <c r="N300" s="5"/>
      <c r="O300" s="5"/>
      <c r="Q300" s="5"/>
      <c r="R300" s="5"/>
      <c r="S300" s="5"/>
      <c r="T300" s="5"/>
      <c r="V300" s="11"/>
    </row>
    <row r="301" spans="1:56" ht="15" customHeight="1" x14ac:dyDescent="0.2">
      <c r="A301" s="19"/>
      <c r="B301" s="5"/>
      <c r="C301" s="5"/>
      <c r="D301" s="5"/>
      <c r="E301" s="5"/>
      <c r="G301" s="5"/>
      <c r="H301" s="5"/>
      <c r="I301" s="5"/>
      <c r="J301" s="5"/>
      <c r="L301" s="5"/>
      <c r="M301" s="5"/>
      <c r="N301" s="5"/>
      <c r="O301" s="5"/>
      <c r="Q301" s="5"/>
      <c r="R301" s="5"/>
      <c r="S301" s="5"/>
      <c r="T301" s="5"/>
      <c r="V301" s="11"/>
    </row>
    <row r="302" spans="1:56" ht="15" customHeight="1" x14ac:dyDescent="0.2">
      <c r="A302" s="98"/>
      <c r="B302" s="3"/>
      <c r="C302" s="3"/>
      <c r="D302" s="3"/>
      <c r="E302" s="5"/>
      <c r="F302" s="3"/>
      <c r="G302" s="3"/>
      <c r="H302" s="3"/>
      <c r="I302" s="4"/>
      <c r="J302" s="3"/>
      <c r="L302" s="3"/>
      <c r="M302" s="3"/>
      <c r="N302" s="5"/>
      <c r="O302" s="5"/>
      <c r="P302" s="3"/>
      <c r="Q302" s="3"/>
      <c r="R302" s="3"/>
      <c r="S302" s="4"/>
      <c r="T302" s="3"/>
      <c r="V302" s="6"/>
    </row>
    <row r="303" spans="1:56" ht="42.75" customHeight="1" thickBot="1" x14ac:dyDescent="0.25">
      <c r="A303" s="114" t="s">
        <v>7</v>
      </c>
      <c r="B303" s="114"/>
      <c r="C303" s="114"/>
      <c r="D303" s="114"/>
      <c r="E303" s="114"/>
      <c r="F303" s="115"/>
    </row>
    <row r="304" spans="1:56" x14ac:dyDescent="0.2">
      <c r="A304" s="12" t="s">
        <v>8</v>
      </c>
      <c r="B304" s="13" t="s">
        <v>9</v>
      </c>
      <c r="BD304" s="11" t="s">
        <v>5</v>
      </c>
    </row>
    <row r="305" spans="1:56" x14ac:dyDescent="0.2">
      <c r="A305" s="7"/>
      <c r="B305" s="14" t="s">
        <v>20</v>
      </c>
      <c r="D305" s="8">
        <v>0.5</v>
      </c>
      <c r="E305" s="11" t="s">
        <v>10</v>
      </c>
      <c r="BD305" s="11" t="s">
        <v>5</v>
      </c>
    </row>
    <row r="306" spans="1:56" x14ac:dyDescent="0.2">
      <c r="A306" s="7"/>
      <c r="B306" s="14" t="s">
        <v>21</v>
      </c>
      <c r="D306" s="8">
        <v>0.24</v>
      </c>
      <c r="E306" s="11" t="s">
        <v>10</v>
      </c>
      <c r="BD306" s="11" t="s">
        <v>5</v>
      </c>
    </row>
    <row r="307" spans="1:56" x14ac:dyDescent="0.2">
      <c r="A307" s="12" t="s">
        <v>11</v>
      </c>
      <c r="B307" s="13" t="s">
        <v>12</v>
      </c>
      <c r="BD307" s="11" t="s">
        <v>5</v>
      </c>
    </row>
    <row r="308" spans="1:56" x14ac:dyDescent="0.2">
      <c r="A308" s="7"/>
      <c r="B308" s="14" t="s">
        <v>20</v>
      </c>
      <c r="D308" s="8">
        <v>0.43</v>
      </c>
      <c r="E308" s="11" t="s">
        <v>10</v>
      </c>
      <c r="BD308" s="11" t="s">
        <v>5</v>
      </c>
    </row>
    <row r="309" spans="1:56" x14ac:dyDescent="0.2">
      <c r="A309" s="7"/>
      <c r="B309" s="14" t="s">
        <v>21</v>
      </c>
      <c r="D309" s="8">
        <v>0.21</v>
      </c>
      <c r="E309" s="11" t="s">
        <v>10</v>
      </c>
      <c r="BD309" s="11" t="s">
        <v>5</v>
      </c>
    </row>
    <row r="310" spans="1:56" x14ac:dyDescent="0.2">
      <c r="A310" s="12" t="s">
        <v>24</v>
      </c>
      <c r="B310" s="15" t="s">
        <v>13</v>
      </c>
      <c r="D310" s="8"/>
      <c r="BD310" s="11" t="s">
        <v>5</v>
      </c>
    </row>
    <row r="311" spans="1:56" x14ac:dyDescent="0.2">
      <c r="B311" s="14" t="s">
        <v>22</v>
      </c>
      <c r="D311" s="8">
        <v>97.06</v>
      </c>
      <c r="E311" s="11" t="s">
        <v>14</v>
      </c>
    </row>
    <row r="312" spans="1:56" x14ac:dyDescent="0.2">
      <c r="B312" s="14" t="s">
        <v>23</v>
      </c>
      <c r="D312" s="8">
        <v>69.14</v>
      </c>
      <c r="E312" s="11" t="s">
        <v>14</v>
      </c>
    </row>
    <row r="313" spans="1:56" x14ac:dyDescent="0.2">
      <c r="B313" s="14" t="s">
        <v>20</v>
      </c>
      <c r="D313" s="8">
        <f>D311/16</f>
        <v>6.0662500000000001</v>
      </c>
      <c r="E313" s="11" t="s">
        <v>15</v>
      </c>
    </row>
    <row r="314" spans="1:56" x14ac:dyDescent="0.2">
      <c r="B314" s="14" t="s">
        <v>21</v>
      </c>
      <c r="D314" s="8">
        <f>D312/24</f>
        <v>2.8808333333333334</v>
      </c>
      <c r="E314" s="11" t="s">
        <v>15</v>
      </c>
    </row>
    <row r="315" spans="1:56" x14ac:dyDescent="0.2">
      <c r="A315" s="12" t="s">
        <v>25</v>
      </c>
      <c r="B315" s="12" t="s">
        <v>16</v>
      </c>
      <c r="D315" s="8"/>
    </row>
    <row r="316" spans="1:56" x14ac:dyDescent="0.2">
      <c r="B316" s="14" t="s">
        <v>2</v>
      </c>
      <c r="D316" s="8">
        <f>D305+D308+D313</f>
        <v>6.9962499999999999</v>
      </c>
      <c r="E316" s="11" t="s">
        <v>17</v>
      </c>
    </row>
    <row r="317" spans="1:56" x14ac:dyDescent="0.2">
      <c r="B317" s="14" t="s">
        <v>3</v>
      </c>
      <c r="D317" s="8">
        <f>D306+D309+D314</f>
        <v>3.3308333333333335</v>
      </c>
      <c r="E317" s="11" t="s">
        <v>17</v>
      </c>
    </row>
    <row r="318" spans="1:56" x14ac:dyDescent="0.2">
      <c r="B318" s="14" t="s">
        <v>4</v>
      </c>
      <c r="D318" s="105">
        <v>3.3000000000000002E-2</v>
      </c>
    </row>
    <row r="319" spans="1:56" x14ac:dyDescent="0.2">
      <c r="B319" s="14" t="s">
        <v>18</v>
      </c>
      <c r="D319" s="106">
        <v>2012</v>
      </c>
    </row>
    <row r="320" spans="1:56" x14ac:dyDescent="0.2">
      <c r="B320" s="16" t="s">
        <v>19</v>
      </c>
      <c r="D320" s="105">
        <v>0.01</v>
      </c>
    </row>
    <row r="321" spans="1:5" x14ac:dyDescent="0.2">
      <c r="B321" s="16" t="s">
        <v>0</v>
      </c>
      <c r="C321" s="8"/>
      <c r="D321" s="11">
        <v>2017</v>
      </c>
    </row>
    <row r="322" spans="1:5" ht="15.75" customHeight="1" x14ac:dyDescent="0.2">
      <c r="B322" s="16"/>
      <c r="C322" s="8"/>
    </row>
    <row r="323" spans="1:5" ht="42.75" customHeight="1" thickBot="1" x14ac:dyDescent="0.25">
      <c r="A323" s="114" t="s">
        <v>34</v>
      </c>
      <c r="B323" s="116"/>
      <c r="C323" s="116"/>
      <c r="D323" s="117"/>
      <c r="E323" s="117"/>
    </row>
    <row r="325" spans="1:5" x14ac:dyDescent="0.2">
      <c r="A325" s="16" t="s">
        <v>6</v>
      </c>
      <c r="B325" s="11">
        <v>1.03</v>
      </c>
    </row>
    <row r="339" spans="3:3" ht="13.5" customHeight="1" x14ac:dyDescent="0.2"/>
    <row r="340" spans="3:3" ht="42.75" customHeight="1" x14ac:dyDescent="0.2">
      <c r="C340" s="109"/>
    </row>
    <row r="344" spans="3:3" ht="42.75" customHeight="1" x14ac:dyDescent="0.2">
      <c r="C344" s="109"/>
    </row>
  </sheetData>
  <mergeCells count="3">
    <mergeCell ref="A1:T1"/>
    <mergeCell ref="B4:J4"/>
    <mergeCell ref="L4:T4"/>
  </mergeCells>
  <printOptions horizontalCentered="1" verticalCentered="1"/>
  <pageMargins left="0.7" right="0.7" top="0.75" bottom="0.75" header="0.3" footer="0.3"/>
  <pageSetup scale="44" orientation="landscape" r:id="rId1"/>
  <headerFooter>
    <oddFooter>&amp;L&amp;"Bradley Hand ITC,Regular"&amp;F
&amp;A&amp;R&amp;"Bradley Hand ITC,Regular"&amp;D
&amp;T</oddFooter>
  </headerFooter>
  <rowBreaks count="5" manualBreakCount="5">
    <brk id="67" max="19" man="1"/>
    <brk id="127" max="19" man="1"/>
    <brk id="187" max="19" man="1"/>
    <brk id="247" max="19" man="1"/>
    <brk id="295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BD344"/>
  <sheetViews>
    <sheetView tabSelected="1" view="pageBreakPreview" zoomScale="60" zoomScaleNormal="75" workbookViewId="0">
      <selection activeCell="H23" sqref="H23"/>
    </sheetView>
  </sheetViews>
  <sheetFormatPr defaultRowHeight="12.75" x14ac:dyDescent="0.2"/>
  <cols>
    <col min="1" max="1" width="20.42578125" style="11" customWidth="1"/>
    <col min="2" max="3" width="12.7109375" style="11" customWidth="1"/>
    <col min="4" max="4" width="16.7109375" style="11" customWidth="1"/>
    <col min="5" max="5" width="12.7109375" style="11" customWidth="1"/>
    <col min="6" max="6" width="3.7109375" style="11" customWidth="1"/>
    <col min="7" max="10" width="12.7109375" style="11" customWidth="1"/>
    <col min="11" max="11" width="3.42578125" style="11" customWidth="1"/>
    <col min="12" max="13" width="12.7109375" style="11" customWidth="1"/>
    <col min="14" max="14" width="16.28515625" style="11" customWidth="1"/>
    <col min="15" max="15" width="12.7109375" style="11" customWidth="1"/>
    <col min="16" max="16" width="3.7109375" style="11" customWidth="1"/>
    <col min="17" max="18" width="12.7109375" style="11" customWidth="1"/>
    <col min="19" max="19" width="17.42578125" style="11" customWidth="1"/>
    <col min="20" max="20" width="12.7109375" style="11" customWidth="1"/>
    <col min="21" max="21" width="4" style="11" customWidth="1"/>
    <col min="22" max="22" width="14.140625" style="7" bestFit="1" customWidth="1"/>
    <col min="23" max="35" width="14.140625" style="11" bestFit="1" customWidth="1"/>
    <col min="36" max="40" width="15.140625" style="11" bestFit="1" customWidth="1"/>
    <col min="41" max="46" width="12.5703125" style="11" bestFit="1" customWidth="1"/>
    <col min="47" max="55" width="10" style="11" bestFit="1" customWidth="1"/>
    <col min="56" max="16384" width="9.140625" style="11"/>
  </cols>
  <sheetData>
    <row r="1" spans="1:56" ht="55.5" customHeight="1" x14ac:dyDescent="0.2">
      <c r="A1" s="137" t="s">
        <v>50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9"/>
      <c r="V1" s="11"/>
    </row>
    <row r="4" spans="1:56" ht="42.75" customHeight="1" thickBot="1" x14ac:dyDescent="0.25">
      <c r="B4" s="140" t="s">
        <v>51</v>
      </c>
      <c r="C4" s="140"/>
      <c r="D4" s="140"/>
      <c r="E4" s="140"/>
      <c r="F4" s="140"/>
      <c r="G4" s="140"/>
      <c r="H4" s="140"/>
      <c r="I4" s="140"/>
      <c r="J4" s="140"/>
      <c r="L4" s="140" t="s">
        <v>52</v>
      </c>
      <c r="M4" s="140"/>
      <c r="N4" s="140"/>
      <c r="O4" s="140"/>
      <c r="P4" s="140"/>
      <c r="Q4" s="140"/>
      <c r="R4" s="140"/>
      <c r="S4" s="140"/>
      <c r="T4" s="140"/>
      <c r="V4" s="11"/>
    </row>
    <row r="6" spans="1:56" ht="38.25" x14ac:dyDescent="0.2">
      <c r="A6" s="57"/>
      <c r="B6" s="119" t="s">
        <v>48</v>
      </c>
      <c r="C6" s="58" t="s">
        <v>48</v>
      </c>
      <c r="D6" s="58" t="s">
        <v>35</v>
      </c>
      <c r="E6" s="58" t="s">
        <v>36</v>
      </c>
      <c r="G6" s="58" t="s">
        <v>49</v>
      </c>
      <c r="H6" s="58" t="s">
        <v>49</v>
      </c>
      <c r="I6" s="58" t="s">
        <v>38</v>
      </c>
      <c r="J6" s="58" t="s">
        <v>37</v>
      </c>
      <c r="K6" s="10"/>
      <c r="L6" s="58" t="s">
        <v>48</v>
      </c>
      <c r="M6" s="58" t="s">
        <v>48</v>
      </c>
      <c r="N6" s="58" t="s">
        <v>35</v>
      </c>
      <c r="O6" s="58" t="s">
        <v>39</v>
      </c>
      <c r="Q6" s="58" t="s">
        <v>49</v>
      </c>
      <c r="R6" s="58" t="s">
        <v>49</v>
      </c>
      <c r="S6" s="58" t="s">
        <v>38</v>
      </c>
      <c r="T6" s="58" t="s">
        <v>40</v>
      </c>
      <c r="V6" s="11"/>
    </row>
    <row r="7" spans="1:56" x14ac:dyDescent="0.2">
      <c r="A7" s="20"/>
      <c r="B7" s="120" t="s">
        <v>1</v>
      </c>
      <c r="C7" s="59" t="s">
        <v>33</v>
      </c>
      <c r="D7" s="59" t="s">
        <v>33</v>
      </c>
      <c r="E7" s="59" t="s">
        <v>33</v>
      </c>
      <c r="G7" s="59" t="s">
        <v>1</v>
      </c>
      <c r="H7" s="59" t="s">
        <v>33</v>
      </c>
      <c r="I7" s="59" t="s">
        <v>33</v>
      </c>
      <c r="J7" s="59" t="s">
        <v>33</v>
      </c>
      <c r="L7" s="59" t="s">
        <v>1</v>
      </c>
      <c r="M7" s="59" t="s">
        <v>33</v>
      </c>
      <c r="N7" s="59" t="s">
        <v>33</v>
      </c>
      <c r="O7" s="59" t="s">
        <v>33</v>
      </c>
      <c r="Q7" s="59" t="s">
        <v>1</v>
      </c>
      <c r="R7" s="59" t="s">
        <v>33</v>
      </c>
      <c r="S7" s="59" t="s">
        <v>33</v>
      </c>
      <c r="T7" s="59" t="s">
        <v>33</v>
      </c>
      <c r="V7" s="11"/>
      <c r="BD7" s="11" t="s">
        <v>5</v>
      </c>
    </row>
    <row r="8" spans="1:56" x14ac:dyDescent="0.2">
      <c r="A8" s="112">
        <v>42736</v>
      </c>
      <c r="B8" s="5">
        <f>VLOOKUP($A8,'ESAI - Q3 - High Case'!$A$56:$N$343,9)</f>
        <v>134.56383500000001</v>
      </c>
      <c r="C8" s="1">
        <f t="shared" ref="C8:C71" si="0">B8*ForEx</f>
        <v>138.60075005000002</v>
      </c>
      <c r="D8" s="1">
        <f>$D$316*(1+$D$320)^((YEAR($A8)-$D$319))</f>
        <v>7.3531290630121244</v>
      </c>
      <c r="E8" s="1">
        <f>C8+D8</f>
        <v>145.95387911301214</v>
      </c>
      <c r="G8" s="1">
        <f>VLOOKUP($A8,'ESAI - Q3 - High Case'!$A$56:$N$343,10)</f>
        <v>92.507474000000002</v>
      </c>
      <c r="H8" s="1">
        <f t="shared" ref="H8:H71" si="1">G8*ForEx</f>
        <v>95.28269822</v>
      </c>
      <c r="I8" s="1">
        <f>$D$317*(1+$D$320)^((YEAR($A8)-$D$319))</f>
        <v>3.5007393085414167</v>
      </c>
      <c r="J8" s="1">
        <f>H8+I8</f>
        <v>98.783437528541413</v>
      </c>
      <c r="L8" s="1">
        <f>B8</f>
        <v>134.56383500000001</v>
      </c>
      <c r="M8" s="1">
        <f t="shared" ref="M8:M71" si="2">L8*ForEx</f>
        <v>138.60075005000002</v>
      </c>
      <c r="N8" s="1"/>
      <c r="O8" s="1">
        <f>M8+N8</f>
        <v>138.60075005000002</v>
      </c>
      <c r="Q8" s="1">
        <f>G8</f>
        <v>92.507474000000002</v>
      </c>
      <c r="R8" s="1">
        <f t="shared" ref="R8:R71" si="3">Q8*ForEx</f>
        <v>95.28269822</v>
      </c>
      <c r="S8" s="1"/>
      <c r="T8" s="1">
        <f>R8+S8</f>
        <v>95.28269822</v>
      </c>
      <c r="V8" s="11"/>
      <c r="BD8" s="11" t="s">
        <v>5</v>
      </c>
    </row>
    <row r="9" spans="1:56" ht="15" customHeight="1" x14ac:dyDescent="0.2">
      <c r="A9" s="103">
        <v>42767</v>
      </c>
      <c r="B9" s="5">
        <f>VLOOKUP($A9,'ESAI - Q3 - High Case'!$A$56:$N$343,9)</f>
        <v>100.08528099999999</v>
      </c>
      <c r="C9" s="2">
        <f t="shared" si="0"/>
        <v>103.08783943</v>
      </c>
      <c r="D9" s="2">
        <f t="shared" ref="D9:D72" si="4">$D$316*(1+$D$320)^((YEAR($A9)-$D$319))</f>
        <v>7.3531290630121244</v>
      </c>
      <c r="E9" s="2">
        <f t="shared" ref="E9:E72" si="5">C9+D9</f>
        <v>110.44096849301212</v>
      </c>
      <c r="G9" s="2">
        <f>VLOOKUP($A9,'ESAI - Q3 - High Case'!$A$56:$N$343,10)</f>
        <v>83.471249999999998</v>
      </c>
      <c r="H9" s="2">
        <f t="shared" si="1"/>
        <v>85.975387499999997</v>
      </c>
      <c r="I9" s="2">
        <f t="shared" ref="I9:I72" si="6">$D$317*(1+$D$320)^((YEAR($A9)-$D$319))</f>
        <v>3.5007393085414167</v>
      </c>
      <c r="J9" s="2">
        <f t="shared" ref="J9:J72" si="7">H9+I9</f>
        <v>89.476126808541409</v>
      </c>
      <c r="L9" s="2">
        <f t="shared" ref="L9:L72" si="8">B9</f>
        <v>100.08528099999999</v>
      </c>
      <c r="M9" s="2">
        <f t="shared" si="2"/>
        <v>103.08783943</v>
      </c>
      <c r="N9" s="2"/>
      <c r="O9" s="2">
        <f t="shared" ref="O9:O72" si="9">M9+N9</f>
        <v>103.08783943</v>
      </c>
      <c r="Q9" s="2">
        <f t="shared" ref="Q9:Q72" si="10">G9</f>
        <v>83.471249999999998</v>
      </c>
      <c r="R9" s="2">
        <f t="shared" si="3"/>
        <v>85.975387499999997</v>
      </c>
      <c r="S9" s="2"/>
      <c r="T9" s="2">
        <f t="shared" ref="T9:T72" si="11">R9+S9</f>
        <v>85.975387499999997</v>
      </c>
      <c r="V9" s="11"/>
      <c r="BD9" s="11" t="s">
        <v>5</v>
      </c>
    </row>
    <row r="10" spans="1:56" ht="15" customHeight="1" x14ac:dyDescent="0.2">
      <c r="A10" s="103">
        <v>42795</v>
      </c>
      <c r="B10" s="5">
        <f>VLOOKUP($A10,'ESAI - Q3 - High Case'!$A$56:$N$343,9)</f>
        <v>65.954592000000005</v>
      </c>
      <c r="C10" s="2">
        <f t="shared" si="0"/>
        <v>67.933229760000003</v>
      </c>
      <c r="D10" s="2">
        <f t="shared" si="4"/>
        <v>7.3531290630121244</v>
      </c>
      <c r="E10" s="2">
        <f t="shared" si="5"/>
        <v>75.286358823012122</v>
      </c>
      <c r="G10" s="2">
        <f>VLOOKUP($A10,'ESAI - Q3 - High Case'!$A$56:$N$343,10)</f>
        <v>54.130477999999997</v>
      </c>
      <c r="H10" s="2">
        <f t="shared" si="1"/>
        <v>55.754392339999995</v>
      </c>
      <c r="I10" s="2">
        <f t="shared" si="6"/>
        <v>3.5007393085414167</v>
      </c>
      <c r="J10" s="2">
        <f t="shared" si="7"/>
        <v>59.255131648541415</v>
      </c>
      <c r="L10" s="2">
        <f t="shared" si="8"/>
        <v>65.954592000000005</v>
      </c>
      <c r="M10" s="2">
        <f t="shared" si="2"/>
        <v>67.933229760000003</v>
      </c>
      <c r="N10" s="2"/>
      <c r="O10" s="2">
        <f t="shared" si="9"/>
        <v>67.933229760000003</v>
      </c>
      <c r="Q10" s="2">
        <f t="shared" si="10"/>
        <v>54.130477999999997</v>
      </c>
      <c r="R10" s="2">
        <f t="shared" si="3"/>
        <v>55.754392339999995</v>
      </c>
      <c r="S10" s="2"/>
      <c r="T10" s="2">
        <f t="shared" si="11"/>
        <v>55.754392339999995</v>
      </c>
      <c r="V10" s="11"/>
      <c r="BD10" s="11" t="s">
        <v>5</v>
      </c>
    </row>
    <row r="11" spans="1:56" ht="15" customHeight="1" x14ac:dyDescent="0.2">
      <c r="A11" s="103">
        <v>42826</v>
      </c>
      <c r="B11" s="5">
        <f>VLOOKUP($A11,'ESAI - Q3 - High Case'!$A$56:$N$343,9)</f>
        <v>59.626531</v>
      </c>
      <c r="C11" s="2">
        <f t="shared" si="0"/>
        <v>61.415326929999999</v>
      </c>
      <c r="D11" s="2">
        <f t="shared" si="4"/>
        <v>7.3531290630121244</v>
      </c>
      <c r="E11" s="2">
        <f t="shared" si="5"/>
        <v>68.768455993012125</v>
      </c>
      <c r="G11" s="2">
        <f>VLOOKUP($A11,'ESAI - Q3 - High Case'!$A$56:$N$343,10)</f>
        <v>47.686624999999999</v>
      </c>
      <c r="H11" s="2">
        <f t="shared" si="1"/>
        <v>49.117223750000001</v>
      </c>
      <c r="I11" s="2">
        <f t="shared" si="6"/>
        <v>3.5007393085414167</v>
      </c>
      <c r="J11" s="2">
        <f t="shared" si="7"/>
        <v>52.61796305854142</v>
      </c>
      <c r="L11" s="2">
        <f t="shared" si="8"/>
        <v>59.626531</v>
      </c>
      <c r="M11" s="2">
        <f t="shared" si="2"/>
        <v>61.415326929999999</v>
      </c>
      <c r="N11" s="2"/>
      <c r="O11" s="2">
        <f t="shared" si="9"/>
        <v>61.415326929999999</v>
      </c>
      <c r="Q11" s="2">
        <f t="shared" si="10"/>
        <v>47.686624999999999</v>
      </c>
      <c r="R11" s="2">
        <f t="shared" si="3"/>
        <v>49.117223750000001</v>
      </c>
      <c r="S11" s="2"/>
      <c r="T11" s="2">
        <f t="shared" si="11"/>
        <v>49.117223750000001</v>
      </c>
      <c r="V11" s="11"/>
      <c r="BD11" s="11" t="s">
        <v>5</v>
      </c>
    </row>
    <row r="12" spans="1:56" ht="15" customHeight="1" x14ac:dyDescent="0.2">
      <c r="A12" s="103">
        <v>42856</v>
      </c>
      <c r="B12" s="5">
        <f>VLOOKUP($A12,'ESAI - Q3 - High Case'!$A$56:$N$343,9)</f>
        <v>58.931711</v>
      </c>
      <c r="C12" s="2">
        <f t="shared" si="0"/>
        <v>60.699662330000002</v>
      </c>
      <c r="D12" s="2">
        <f t="shared" si="4"/>
        <v>7.3531290630121244</v>
      </c>
      <c r="E12" s="2">
        <f t="shared" si="5"/>
        <v>68.052791393012129</v>
      </c>
      <c r="G12" s="2">
        <f>VLOOKUP($A12,'ESAI - Q3 - High Case'!$A$56:$N$343,10)</f>
        <v>47.155718</v>
      </c>
      <c r="H12" s="2">
        <f t="shared" si="1"/>
        <v>48.570389540000001</v>
      </c>
      <c r="I12" s="2">
        <f t="shared" si="6"/>
        <v>3.5007393085414167</v>
      </c>
      <c r="J12" s="2">
        <f t="shared" si="7"/>
        <v>52.07112884854142</v>
      </c>
      <c r="L12" s="2">
        <f t="shared" si="8"/>
        <v>58.931711</v>
      </c>
      <c r="M12" s="2">
        <f t="shared" si="2"/>
        <v>60.699662330000002</v>
      </c>
      <c r="N12" s="2"/>
      <c r="O12" s="2">
        <f t="shared" si="9"/>
        <v>60.699662330000002</v>
      </c>
      <c r="Q12" s="2">
        <f t="shared" si="10"/>
        <v>47.155718</v>
      </c>
      <c r="R12" s="2">
        <f t="shared" si="3"/>
        <v>48.570389540000001</v>
      </c>
      <c r="S12" s="2"/>
      <c r="T12" s="2">
        <f t="shared" si="11"/>
        <v>48.570389540000001</v>
      </c>
      <c r="V12" s="11"/>
      <c r="BD12" s="11" t="s">
        <v>5</v>
      </c>
    </row>
    <row r="13" spans="1:56" ht="15" customHeight="1" x14ac:dyDescent="0.2">
      <c r="A13" s="103">
        <v>42887</v>
      </c>
      <c r="B13" s="5">
        <f>VLOOKUP($A13,'ESAI - Q3 - High Case'!$A$56:$N$343,9)</f>
        <v>69.942926</v>
      </c>
      <c r="C13" s="2">
        <f t="shared" si="0"/>
        <v>72.041213780000007</v>
      </c>
      <c r="D13" s="2">
        <f t="shared" si="4"/>
        <v>7.3531290630121244</v>
      </c>
      <c r="E13" s="2">
        <f t="shared" si="5"/>
        <v>79.394342843012126</v>
      </c>
      <c r="G13" s="2">
        <f>VLOOKUP($A13,'ESAI - Q3 - High Case'!$A$56:$N$343,10)</f>
        <v>46.636384999999997</v>
      </c>
      <c r="H13" s="2">
        <f t="shared" si="1"/>
        <v>48.035476549999998</v>
      </c>
      <c r="I13" s="2">
        <f t="shared" si="6"/>
        <v>3.5007393085414167</v>
      </c>
      <c r="J13" s="2">
        <f t="shared" si="7"/>
        <v>51.536215858541418</v>
      </c>
      <c r="L13" s="2">
        <f t="shared" si="8"/>
        <v>69.942926</v>
      </c>
      <c r="M13" s="2">
        <f t="shared" si="2"/>
        <v>72.041213780000007</v>
      </c>
      <c r="N13" s="2"/>
      <c r="O13" s="2">
        <f t="shared" si="9"/>
        <v>72.041213780000007</v>
      </c>
      <c r="Q13" s="2">
        <f t="shared" si="10"/>
        <v>46.636384999999997</v>
      </c>
      <c r="R13" s="2">
        <f t="shared" si="3"/>
        <v>48.035476549999998</v>
      </c>
      <c r="S13" s="2"/>
      <c r="T13" s="2">
        <f t="shared" si="11"/>
        <v>48.035476549999998</v>
      </c>
      <c r="V13" s="11"/>
      <c r="BD13" s="11" t="s">
        <v>5</v>
      </c>
    </row>
    <row r="14" spans="1:56" ht="15" customHeight="1" x14ac:dyDescent="0.2">
      <c r="A14" s="103">
        <v>42917</v>
      </c>
      <c r="B14" s="5">
        <f>VLOOKUP($A14,'ESAI - Q3 - High Case'!$A$56:$N$343,9)</f>
        <v>86.333363000000006</v>
      </c>
      <c r="C14" s="2">
        <f t="shared" si="0"/>
        <v>88.923363890000005</v>
      </c>
      <c r="D14" s="2">
        <f t="shared" si="4"/>
        <v>7.3531290630121244</v>
      </c>
      <c r="E14" s="2">
        <f t="shared" si="5"/>
        <v>96.276492953012124</v>
      </c>
      <c r="G14" s="2">
        <f>VLOOKUP($A14,'ESAI - Q3 - High Case'!$A$56:$N$343,10)</f>
        <v>52.593431000000002</v>
      </c>
      <c r="H14" s="2">
        <f t="shared" si="1"/>
        <v>54.171233930000007</v>
      </c>
      <c r="I14" s="2">
        <f t="shared" si="6"/>
        <v>3.5007393085414167</v>
      </c>
      <c r="J14" s="2">
        <f t="shared" si="7"/>
        <v>57.671973238541426</v>
      </c>
      <c r="L14" s="2">
        <f t="shared" si="8"/>
        <v>86.333363000000006</v>
      </c>
      <c r="M14" s="2">
        <f t="shared" si="2"/>
        <v>88.923363890000005</v>
      </c>
      <c r="N14" s="2"/>
      <c r="O14" s="2">
        <f t="shared" si="9"/>
        <v>88.923363890000005</v>
      </c>
      <c r="Q14" s="2">
        <f t="shared" si="10"/>
        <v>52.593431000000002</v>
      </c>
      <c r="R14" s="2">
        <f t="shared" si="3"/>
        <v>54.171233930000007</v>
      </c>
      <c r="S14" s="2"/>
      <c r="T14" s="2">
        <f t="shared" si="11"/>
        <v>54.171233930000007</v>
      </c>
      <c r="V14" s="11"/>
      <c r="BD14" s="11" t="s">
        <v>5</v>
      </c>
    </row>
    <row r="15" spans="1:56" ht="15" customHeight="1" x14ac:dyDescent="0.2">
      <c r="A15" s="103">
        <v>42948</v>
      </c>
      <c r="B15" s="5">
        <f>VLOOKUP($A15,'ESAI - Q3 - High Case'!$A$56:$N$343,9)</f>
        <v>74.517906999999994</v>
      </c>
      <c r="C15" s="2">
        <f t="shared" si="0"/>
        <v>76.753444209999998</v>
      </c>
      <c r="D15" s="2">
        <f t="shared" si="4"/>
        <v>7.3531290630121244</v>
      </c>
      <c r="E15" s="2">
        <f t="shared" si="5"/>
        <v>84.106573273012117</v>
      </c>
      <c r="G15" s="2">
        <f>VLOOKUP($A15,'ESAI - Q3 - High Case'!$A$56:$N$343,10)</f>
        <v>51.904654000000001</v>
      </c>
      <c r="H15" s="2">
        <f t="shared" si="1"/>
        <v>53.461793620000002</v>
      </c>
      <c r="I15" s="2">
        <f t="shared" si="6"/>
        <v>3.5007393085414167</v>
      </c>
      <c r="J15" s="2">
        <f t="shared" si="7"/>
        <v>56.962532928541421</v>
      </c>
      <c r="L15" s="2">
        <f t="shared" si="8"/>
        <v>74.517906999999994</v>
      </c>
      <c r="M15" s="2">
        <f t="shared" si="2"/>
        <v>76.753444209999998</v>
      </c>
      <c r="N15" s="2"/>
      <c r="O15" s="2">
        <f t="shared" si="9"/>
        <v>76.753444209999998</v>
      </c>
      <c r="Q15" s="2">
        <f t="shared" si="10"/>
        <v>51.904654000000001</v>
      </c>
      <c r="R15" s="2">
        <f t="shared" si="3"/>
        <v>53.461793620000002</v>
      </c>
      <c r="S15" s="2"/>
      <c r="T15" s="2">
        <f t="shared" si="11"/>
        <v>53.461793620000002</v>
      </c>
      <c r="V15" s="11"/>
      <c r="BD15" s="11" t="s">
        <v>5</v>
      </c>
    </row>
    <row r="16" spans="1:56" ht="15" customHeight="1" x14ac:dyDescent="0.2">
      <c r="A16" s="103">
        <v>42979</v>
      </c>
      <c r="B16" s="5">
        <f>VLOOKUP($A16,'ESAI - Q3 - High Case'!$A$56:$N$343,9)</f>
        <v>58.776130000000002</v>
      </c>
      <c r="C16" s="2">
        <f t="shared" si="0"/>
        <v>60.539413900000007</v>
      </c>
      <c r="D16" s="2">
        <f t="shared" si="4"/>
        <v>7.3531290630121244</v>
      </c>
      <c r="E16" s="2">
        <f t="shared" si="5"/>
        <v>67.892542963012133</v>
      </c>
      <c r="G16" s="2">
        <f>VLOOKUP($A16,'ESAI - Q3 - High Case'!$A$56:$N$343,10)</f>
        <v>50.870052000000001</v>
      </c>
      <c r="H16" s="2">
        <f t="shared" si="1"/>
        <v>52.396153560000002</v>
      </c>
      <c r="I16" s="2">
        <f t="shared" si="6"/>
        <v>3.5007393085414167</v>
      </c>
      <c r="J16" s="2">
        <f t="shared" si="7"/>
        <v>55.896892868541421</v>
      </c>
      <c r="L16" s="2">
        <f t="shared" si="8"/>
        <v>58.776130000000002</v>
      </c>
      <c r="M16" s="2">
        <f t="shared" si="2"/>
        <v>60.539413900000007</v>
      </c>
      <c r="N16" s="2"/>
      <c r="O16" s="2">
        <f t="shared" si="9"/>
        <v>60.539413900000007</v>
      </c>
      <c r="Q16" s="2">
        <f t="shared" si="10"/>
        <v>50.870052000000001</v>
      </c>
      <c r="R16" s="2">
        <f t="shared" si="3"/>
        <v>52.396153560000002</v>
      </c>
      <c r="S16" s="2"/>
      <c r="T16" s="2">
        <f t="shared" si="11"/>
        <v>52.396153560000002</v>
      </c>
      <c r="V16" s="11"/>
      <c r="BD16" s="11" t="s">
        <v>5</v>
      </c>
    </row>
    <row r="17" spans="1:56" ht="15" customHeight="1" x14ac:dyDescent="0.2">
      <c r="A17" s="103">
        <v>43009</v>
      </c>
      <c r="B17" s="5">
        <f>VLOOKUP($A17,'ESAI - Q3 - High Case'!$A$56:$N$343,9)</f>
        <v>55.588352</v>
      </c>
      <c r="C17" s="2">
        <f t="shared" si="0"/>
        <v>57.256002559999999</v>
      </c>
      <c r="D17" s="2">
        <f t="shared" si="4"/>
        <v>7.3531290630121244</v>
      </c>
      <c r="E17" s="2">
        <f t="shared" si="5"/>
        <v>64.609131623012118</v>
      </c>
      <c r="G17" s="2">
        <f>VLOOKUP($A17,'ESAI - Q3 - High Case'!$A$56:$N$343,10)</f>
        <v>47.191198</v>
      </c>
      <c r="H17" s="2">
        <f t="shared" si="1"/>
        <v>48.606933940000005</v>
      </c>
      <c r="I17" s="2">
        <f t="shared" si="6"/>
        <v>3.5007393085414167</v>
      </c>
      <c r="J17" s="2">
        <f t="shared" si="7"/>
        <v>52.107673248541424</v>
      </c>
      <c r="L17" s="2">
        <f t="shared" si="8"/>
        <v>55.588352</v>
      </c>
      <c r="M17" s="2">
        <f t="shared" si="2"/>
        <v>57.256002559999999</v>
      </c>
      <c r="N17" s="2"/>
      <c r="O17" s="2">
        <f t="shared" si="9"/>
        <v>57.256002559999999</v>
      </c>
      <c r="Q17" s="2">
        <f t="shared" si="10"/>
        <v>47.191198</v>
      </c>
      <c r="R17" s="2">
        <f t="shared" si="3"/>
        <v>48.606933940000005</v>
      </c>
      <c r="S17" s="2"/>
      <c r="T17" s="2">
        <f t="shared" si="11"/>
        <v>48.606933940000005</v>
      </c>
      <c r="V17" s="11"/>
      <c r="BD17" s="11" t="s">
        <v>5</v>
      </c>
    </row>
    <row r="18" spans="1:56" ht="15" customHeight="1" x14ac:dyDescent="0.2">
      <c r="A18" s="103">
        <v>43040</v>
      </c>
      <c r="B18" s="5">
        <f>VLOOKUP($A18,'ESAI - Q3 - High Case'!$A$56:$N$343,9)</f>
        <v>61.289602000000002</v>
      </c>
      <c r="C18" s="2">
        <f t="shared" si="0"/>
        <v>63.128290060000005</v>
      </c>
      <c r="D18" s="2">
        <f t="shared" si="4"/>
        <v>7.3531290630121244</v>
      </c>
      <c r="E18" s="2">
        <f t="shared" si="5"/>
        <v>70.481419123012131</v>
      </c>
      <c r="G18" s="2">
        <f>VLOOKUP($A18,'ESAI - Q3 - High Case'!$A$56:$N$343,10)</f>
        <v>53.464809000000002</v>
      </c>
      <c r="H18" s="2">
        <f t="shared" si="1"/>
        <v>55.068753270000002</v>
      </c>
      <c r="I18" s="2">
        <f t="shared" si="6"/>
        <v>3.5007393085414167</v>
      </c>
      <c r="J18" s="2">
        <f t="shared" si="7"/>
        <v>58.569492578541421</v>
      </c>
      <c r="L18" s="2">
        <f t="shared" si="8"/>
        <v>61.289602000000002</v>
      </c>
      <c r="M18" s="2">
        <f t="shared" si="2"/>
        <v>63.128290060000005</v>
      </c>
      <c r="N18" s="2"/>
      <c r="O18" s="2">
        <f t="shared" si="9"/>
        <v>63.128290060000005</v>
      </c>
      <c r="Q18" s="2">
        <f t="shared" si="10"/>
        <v>53.464809000000002</v>
      </c>
      <c r="R18" s="2">
        <f t="shared" si="3"/>
        <v>55.068753270000002</v>
      </c>
      <c r="S18" s="2"/>
      <c r="T18" s="2">
        <f t="shared" si="11"/>
        <v>55.068753270000002</v>
      </c>
      <c r="V18" s="11"/>
      <c r="BD18" s="11" t="s">
        <v>5</v>
      </c>
    </row>
    <row r="19" spans="1:56" ht="15" customHeight="1" x14ac:dyDescent="0.2">
      <c r="A19" s="103">
        <v>43070</v>
      </c>
      <c r="B19" s="5">
        <f>VLOOKUP($A19,'ESAI - Q3 - High Case'!$A$56:$N$343,9)</f>
        <v>94.000743999999997</v>
      </c>
      <c r="C19" s="2">
        <f t="shared" si="0"/>
        <v>96.820766320000004</v>
      </c>
      <c r="D19" s="2">
        <f t="shared" si="4"/>
        <v>7.3531290630121244</v>
      </c>
      <c r="E19" s="2">
        <f t="shared" si="5"/>
        <v>104.17389538301212</v>
      </c>
      <c r="G19" s="2">
        <f>VLOOKUP($A19,'ESAI - Q3 - High Case'!$A$56:$N$343,10)</f>
        <v>72.419704999999993</v>
      </c>
      <c r="H19" s="2">
        <f t="shared" si="1"/>
        <v>74.592296149999996</v>
      </c>
      <c r="I19" s="2">
        <f t="shared" si="6"/>
        <v>3.5007393085414167</v>
      </c>
      <c r="J19" s="2">
        <f t="shared" si="7"/>
        <v>78.093035458541408</v>
      </c>
      <c r="L19" s="2">
        <f t="shared" si="8"/>
        <v>94.000743999999997</v>
      </c>
      <c r="M19" s="2">
        <f t="shared" si="2"/>
        <v>96.820766320000004</v>
      </c>
      <c r="N19" s="2"/>
      <c r="O19" s="2">
        <f t="shared" si="9"/>
        <v>96.820766320000004</v>
      </c>
      <c r="Q19" s="2">
        <f t="shared" si="10"/>
        <v>72.419704999999993</v>
      </c>
      <c r="R19" s="2">
        <f t="shared" si="3"/>
        <v>74.592296149999996</v>
      </c>
      <c r="S19" s="2"/>
      <c r="T19" s="2">
        <f t="shared" si="11"/>
        <v>74.592296149999996</v>
      </c>
      <c r="V19" s="11"/>
      <c r="BD19" s="11" t="s">
        <v>5</v>
      </c>
    </row>
    <row r="20" spans="1:56" ht="15" customHeight="1" x14ac:dyDescent="0.2">
      <c r="A20" s="103">
        <v>43101</v>
      </c>
      <c r="B20" s="5">
        <f>VLOOKUP($A20,'ESAI - Q3 - High Case'!$A$56:$N$343,9)</f>
        <v>131.477554</v>
      </c>
      <c r="C20" s="2">
        <f t="shared" si="0"/>
        <v>135.42188062</v>
      </c>
      <c r="D20" s="2">
        <f t="shared" si="4"/>
        <v>7.4266603536422471</v>
      </c>
      <c r="E20" s="2">
        <f t="shared" si="5"/>
        <v>142.84854097364223</v>
      </c>
      <c r="G20" s="2">
        <f>VLOOKUP($A20,'ESAI - Q3 - High Case'!$A$56:$N$343,10)</f>
        <v>93.462126999999995</v>
      </c>
      <c r="H20" s="2">
        <f t="shared" si="1"/>
        <v>96.265990809999991</v>
      </c>
      <c r="I20" s="2">
        <f t="shared" si="6"/>
        <v>3.5357467016268314</v>
      </c>
      <c r="J20" s="2">
        <f t="shared" si="7"/>
        <v>99.801737511626825</v>
      </c>
      <c r="L20" s="2">
        <f t="shared" si="8"/>
        <v>131.477554</v>
      </c>
      <c r="M20" s="2">
        <f t="shared" si="2"/>
        <v>135.42188062</v>
      </c>
      <c r="N20" s="2"/>
      <c r="O20" s="2">
        <f t="shared" si="9"/>
        <v>135.42188062</v>
      </c>
      <c r="Q20" s="2">
        <f t="shared" si="10"/>
        <v>93.462126999999995</v>
      </c>
      <c r="R20" s="2">
        <f t="shared" si="3"/>
        <v>96.265990809999991</v>
      </c>
      <c r="S20" s="2"/>
      <c r="T20" s="2">
        <f t="shared" si="11"/>
        <v>96.265990809999991</v>
      </c>
      <c r="V20" s="11"/>
      <c r="BD20" s="11" t="s">
        <v>5</v>
      </c>
    </row>
    <row r="21" spans="1:56" ht="15" customHeight="1" x14ac:dyDescent="0.2">
      <c r="A21" s="103">
        <v>43132</v>
      </c>
      <c r="B21" s="5">
        <f>VLOOKUP($A21,'ESAI - Q3 - High Case'!$A$56:$N$343,9)</f>
        <v>99.03425</v>
      </c>
      <c r="C21" s="2">
        <f t="shared" si="0"/>
        <v>102.00527750000001</v>
      </c>
      <c r="D21" s="2">
        <f t="shared" si="4"/>
        <v>7.4266603536422471</v>
      </c>
      <c r="E21" s="2">
        <f t="shared" si="5"/>
        <v>109.43193785364225</v>
      </c>
      <c r="G21" s="2">
        <f>VLOOKUP($A21,'ESAI - Q3 - High Case'!$A$56:$N$343,10)</f>
        <v>83.885396999999998</v>
      </c>
      <c r="H21" s="2">
        <f t="shared" si="1"/>
        <v>86.401958910000005</v>
      </c>
      <c r="I21" s="2">
        <f t="shared" si="6"/>
        <v>3.5357467016268314</v>
      </c>
      <c r="J21" s="2">
        <f t="shared" si="7"/>
        <v>89.937705611626839</v>
      </c>
      <c r="L21" s="2">
        <f t="shared" si="8"/>
        <v>99.03425</v>
      </c>
      <c r="M21" s="2">
        <f t="shared" si="2"/>
        <v>102.00527750000001</v>
      </c>
      <c r="N21" s="2"/>
      <c r="O21" s="2">
        <f t="shared" si="9"/>
        <v>102.00527750000001</v>
      </c>
      <c r="Q21" s="2">
        <f t="shared" si="10"/>
        <v>83.885396999999998</v>
      </c>
      <c r="R21" s="2">
        <f t="shared" si="3"/>
        <v>86.401958910000005</v>
      </c>
      <c r="S21" s="2"/>
      <c r="T21" s="2">
        <f t="shared" si="11"/>
        <v>86.401958910000005</v>
      </c>
      <c r="V21" s="11"/>
      <c r="BD21" s="11" t="s">
        <v>5</v>
      </c>
    </row>
    <row r="22" spans="1:56" ht="15" customHeight="1" x14ac:dyDescent="0.2">
      <c r="A22" s="103">
        <v>43160</v>
      </c>
      <c r="B22" s="5">
        <f>VLOOKUP($A22,'ESAI - Q3 - High Case'!$A$56:$N$343,9)</f>
        <v>66.663437000000002</v>
      </c>
      <c r="C22" s="2">
        <f t="shared" si="0"/>
        <v>68.663340110000007</v>
      </c>
      <c r="D22" s="2">
        <f t="shared" si="4"/>
        <v>7.4266603536422471</v>
      </c>
      <c r="E22" s="2">
        <f t="shared" si="5"/>
        <v>76.090000463642255</v>
      </c>
      <c r="G22" s="2">
        <f>VLOOKUP($A22,'ESAI - Q3 - High Case'!$A$56:$N$343,10)</f>
        <v>54.646811</v>
      </c>
      <c r="H22" s="2">
        <f t="shared" si="1"/>
        <v>56.286215330000005</v>
      </c>
      <c r="I22" s="2">
        <f t="shared" si="6"/>
        <v>3.5357467016268314</v>
      </c>
      <c r="J22" s="2">
        <f t="shared" si="7"/>
        <v>59.821962031626839</v>
      </c>
      <c r="L22" s="2">
        <f t="shared" si="8"/>
        <v>66.663437000000002</v>
      </c>
      <c r="M22" s="2">
        <f t="shared" si="2"/>
        <v>68.663340110000007</v>
      </c>
      <c r="N22" s="2"/>
      <c r="O22" s="2">
        <f t="shared" si="9"/>
        <v>68.663340110000007</v>
      </c>
      <c r="Q22" s="2">
        <f t="shared" si="10"/>
        <v>54.646811</v>
      </c>
      <c r="R22" s="2">
        <f t="shared" si="3"/>
        <v>56.286215330000005</v>
      </c>
      <c r="S22" s="2"/>
      <c r="T22" s="2">
        <f t="shared" si="11"/>
        <v>56.286215330000005</v>
      </c>
      <c r="V22" s="11"/>
      <c r="BD22" s="11" t="s">
        <v>5</v>
      </c>
    </row>
    <row r="23" spans="1:56" ht="15" customHeight="1" x14ac:dyDescent="0.2">
      <c r="A23" s="103">
        <v>43191</v>
      </c>
      <c r="B23" s="5">
        <f>VLOOKUP($A23,'ESAI - Q3 - High Case'!$A$56:$N$343,9)</f>
        <v>60.607857000000003</v>
      </c>
      <c r="C23" s="2">
        <f t="shared" si="0"/>
        <v>62.426092710000006</v>
      </c>
      <c r="D23" s="2">
        <f t="shared" si="4"/>
        <v>7.4266603536422471</v>
      </c>
      <c r="E23" s="2">
        <f t="shared" si="5"/>
        <v>69.852753063642254</v>
      </c>
      <c r="G23" s="2">
        <f>VLOOKUP($A23,'ESAI - Q3 - High Case'!$A$56:$N$343,10)</f>
        <v>48.241250000000001</v>
      </c>
      <c r="H23" s="2">
        <f t="shared" si="1"/>
        <v>49.688487500000001</v>
      </c>
      <c r="I23" s="2">
        <f t="shared" si="6"/>
        <v>3.5357467016268314</v>
      </c>
      <c r="J23" s="2">
        <f t="shared" si="7"/>
        <v>53.224234201626835</v>
      </c>
      <c r="L23" s="2">
        <f t="shared" si="8"/>
        <v>60.607857000000003</v>
      </c>
      <c r="M23" s="2">
        <f t="shared" si="2"/>
        <v>62.426092710000006</v>
      </c>
      <c r="N23" s="2"/>
      <c r="O23" s="2">
        <f t="shared" si="9"/>
        <v>62.426092710000006</v>
      </c>
      <c r="Q23" s="2">
        <f t="shared" si="10"/>
        <v>48.241250000000001</v>
      </c>
      <c r="R23" s="2">
        <f t="shared" si="3"/>
        <v>49.688487500000001</v>
      </c>
      <c r="S23" s="2"/>
      <c r="T23" s="2">
        <f t="shared" si="11"/>
        <v>49.688487500000001</v>
      </c>
      <c r="V23" s="11"/>
      <c r="BD23" s="11" t="s">
        <v>5</v>
      </c>
    </row>
    <row r="24" spans="1:56" ht="15" customHeight="1" x14ac:dyDescent="0.2">
      <c r="A24" s="103">
        <v>43221</v>
      </c>
      <c r="B24" s="5">
        <f>VLOOKUP($A24,'ESAI - Q3 - High Case'!$A$56:$N$343,9)</f>
        <v>61.612690000000001</v>
      </c>
      <c r="C24" s="2">
        <f t="shared" si="0"/>
        <v>63.4610707</v>
      </c>
      <c r="D24" s="2">
        <f t="shared" si="4"/>
        <v>7.4266603536422471</v>
      </c>
      <c r="E24" s="2">
        <f t="shared" si="5"/>
        <v>70.887731053642241</v>
      </c>
      <c r="G24" s="2">
        <f>VLOOKUP($A24,'ESAI - Q3 - High Case'!$A$56:$N$343,10)</f>
        <v>48.537632000000002</v>
      </c>
      <c r="H24" s="2">
        <f t="shared" si="1"/>
        <v>49.993760960000003</v>
      </c>
      <c r="I24" s="2">
        <f t="shared" si="6"/>
        <v>3.5357467016268314</v>
      </c>
      <c r="J24" s="2">
        <f t="shared" si="7"/>
        <v>53.529507661626837</v>
      </c>
      <c r="L24" s="2">
        <f t="shared" si="8"/>
        <v>61.612690000000001</v>
      </c>
      <c r="M24" s="2">
        <f t="shared" si="2"/>
        <v>63.4610707</v>
      </c>
      <c r="N24" s="2"/>
      <c r="O24" s="2">
        <f t="shared" si="9"/>
        <v>63.4610707</v>
      </c>
      <c r="Q24" s="2">
        <f t="shared" si="10"/>
        <v>48.537632000000002</v>
      </c>
      <c r="R24" s="2">
        <f t="shared" si="3"/>
        <v>49.993760960000003</v>
      </c>
      <c r="S24" s="2"/>
      <c r="T24" s="2">
        <f t="shared" si="11"/>
        <v>49.993760960000003</v>
      </c>
      <c r="V24" s="11"/>
      <c r="BD24" s="11" t="s">
        <v>5</v>
      </c>
    </row>
    <row r="25" spans="1:56" ht="15" customHeight="1" x14ac:dyDescent="0.2">
      <c r="A25" s="103">
        <v>43252</v>
      </c>
      <c r="B25" s="5">
        <f>VLOOKUP($A25,'ESAI - Q3 - High Case'!$A$56:$N$343,9)</f>
        <v>71.124493999999999</v>
      </c>
      <c r="C25" s="2">
        <f t="shared" si="0"/>
        <v>73.258228819999999</v>
      </c>
      <c r="D25" s="2">
        <f t="shared" si="4"/>
        <v>7.4266603536422471</v>
      </c>
      <c r="E25" s="2">
        <f t="shared" si="5"/>
        <v>80.684889173642247</v>
      </c>
      <c r="G25" s="2">
        <f>VLOOKUP($A25,'ESAI - Q3 - High Case'!$A$56:$N$343,10)</f>
        <v>48.058045999999997</v>
      </c>
      <c r="H25" s="2">
        <f t="shared" si="1"/>
        <v>49.499787380000001</v>
      </c>
      <c r="I25" s="2">
        <f t="shared" si="6"/>
        <v>3.5357467016268314</v>
      </c>
      <c r="J25" s="2">
        <f t="shared" si="7"/>
        <v>53.035534081626835</v>
      </c>
      <c r="L25" s="2">
        <f t="shared" si="8"/>
        <v>71.124493999999999</v>
      </c>
      <c r="M25" s="2">
        <f t="shared" si="2"/>
        <v>73.258228819999999</v>
      </c>
      <c r="N25" s="2"/>
      <c r="O25" s="2">
        <f t="shared" si="9"/>
        <v>73.258228819999999</v>
      </c>
      <c r="Q25" s="2">
        <f t="shared" si="10"/>
        <v>48.058045999999997</v>
      </c>
      <c r="R25" s="2">
        <f t="shared" si="3"/>
        <v>49.499787380000001</v>
      </c>
      <c r="S25" s="2"/>
      <c r="T25" s="2">
        <f t="shared" si="11"/>
        <v>49.499787380000001</v>
      </c>
      <c r="V25" s="11"/>
      <c r="BD25" s="11" t="s">
        <v>5</v>
      </c>
    </row>
    <row r="26" spans="1:56" ht="15" customHeight="1" x14ac:dyDescent="0.2">
      <c r="A26" s="103">
        <v>43282</v>
      </c>
      <c r="B26" s="5">
        <f>VLOOKUP($A26,'ESAI - Q3 - High Case'!$A$56:$N$343,9)</f>
        <v>88.059828999999993</v>
      </c>
      <c r="C26" s="2">
        <f t="shared" si="0"/>
        <v>90.701623869999992</v>
      </c>
      <c r="D26" s="2">
        <f t="shared" si="4"/>
        <v>7.4266603536422471</v>
      </c>
      <c r="E26" s="2">
        <f t="shared" si="5"/>
        <v>98.12828422364224</v>
      </c>
      <c r="G26" s="2">
        <f>VLOOKUP($A26,'ESAI - Q3 - High Case'!$A$56:$N$343,10)</f>
        <v>54.681479000000003</v>
      </c>
      <c r="H26" s="2">
        <f t="shared" si="1"/>
        <v>56.321923370000007</v>
      </c>
      <c r="I26" s="2">
        <f t="shared" si="6"/>
        <v>3.5357467016268314</v>
      </c>
      <c r="J26" s="2">
        <f t="shared" si="7"/>
        <v>59.857670071626842</v>
      </c>
      <c r="L26" s="2">
        <f t="shared" si="8"/>
        <v>88.059828999999993</v>
      </c>
      <c r="M26" s="2">
        <f t="shared" si="2"/>
        <v>90.701623869999992</v>
      </c>
      <c r="N26" s="2"/>
      <c r="O26" s="2">
        <f t="shared" si="9"/>
        <v>90.701623869999992</v>
      </c>
      <c r="Q26" s="2">
        <f t="shared" si="10"/>
        <v>54.681479000000003</v>
      </c>
      <c r="R26" s="2">
        <f t="shared" si="3"/>
        <v>56.321923370000007</v>
      </c>
      <c r="S26" s="2"/>
      <c r="T26" s="2">
        <f t="shared" si="11"/>
        <v>56.321923370000007</v>
      </c>
      <c r="V26" s="11"/>
      <c r="BD26" s="11" t="s">
        <v>5</v>
      </c>
    </row>
    <row r="27" spans="1:56" ht="15" customHeight="1" x14ac:dyDescent="0.2">
      <c r="A27" s="103">
        <v>43313</v>
      </c>
      <c r="B27" s="5">
        <f>VLOOKUP($A27,'ESAI - Q3 - High Case'!$A$56:$N$343,9)</f>
        <v>74.348016000000001</v>
      </c>
      <c r="C27" s="2">
        <f t="shared" si="0"/>
        <v>76.57845648</v>
      </c>
      <c r="D27" s="2">
        <f t="shared" si="4"/>
        <v>7.4266603536422471</v>
      </c>
      <c r="E27" s="2">
        <f t="shared" si="5"/>
        <v>84.005116833642248</v>
      </c>
      <c r="G27" s="2">
        <f>VLOOKUP($A27,'ESAI - Q3 - High Case'!$A$56:$N$343,10)</f>
        <v>53.678350999999999</v>
      </c>
      <c r="H27" s="2">
        <f t="shared" si="1"/>
        <v>55.288701529999997</v>
      </c>
      <c r="I27" s="2">
        <f t="shared" si="6"/>
        <v>3.5357467016268314</v>
      </c>
      <c r="J27" s="2">
        <f t="shared" si="7"/>
        <v>58.824448231626832</v>
      </c>
      <c r="L27" s="2">
        <f t="shared" si="8"/>
        <v>74.348016000000001</v>
      </c>
      <c r="M27" s="2">
        <f t="shared" si="2"/>
        <v>76.57845648</v>
      </c>
      <c r="N27" s="2"/>
      <c r="O27" s="2">
        <f t="shared" si="9"/>
        <v>76.57845648</v>
      </c>
      <c r="Q27" s="2">
        <f t="shared" si="10"/>
        <v>53.678350999999999</v>
      </c>
      <c r="R27" s="2">
        <f t="shared" si="3"/>
        <v>55.288701529999997</v>
      </c>
      <c r="S27" s="2"/>
      <c r="T27" s="2">
        <f t="shared" si="11"/>
        <v>55.288701529999997</v>
      </c>
      <c r="V27" s="11"/>
      <c r="BD27" s="11" t="s">
        <v>5</v>
      </c>
    </row>
    <row r="28" spans="1:56" ht="15" customHeight="1" x14ac:dyDescent="0.2">
      <c r="A28" s="103">
        <v>43344</v>
      </c>
      <c r="B28" s="5">
        <f>VLOOKUP($A28,'ESAI - Q3 - High Case'!$A$56:$N$343,9)</f>
        <v>60.166156000000001</v>
      </c>
      <c r="C28" s="2">
        <f t="shared" si="0"/>
        <v>61.971140680000005</v>
      </c>
      <c r="D28" s="2">
        <f t="shared" si="4"/>
        <v>7.4266603536422471</v>
      </c>
      <c r="E28" s="2">
        <f t="shared" si="5"/>
        <v>69.397801033642253</v>
      </c>
      <c r="G28" s="2">
        <f>VLOOKUP($A28,'ESAI - Q3 - High Case'!$A$56:$N$343,10)</f>
        <v>51.592725000000002</v>
      </c>
      <c r="H28" s="2">
        <f t="shared" si="1"/>
        <v>53.14050675</v>
      </c>
      <c r="I28" s="2">
        <f t="shared" si="6"/>
        <v>3.5357467016268314</v>
      </c>
      <c r="J28" s="2">
        <f t="shared" si="7"/>
        <v>56.676253451626835</v>
      </c>
      <c r="L28" s="2">
        <f t="shared" si="8"/>
        <v>60.166156000000001</v>
      </c>
      <c r="M28" s="2">
        <f t="shared" si="2"/>
        <v>61.971140680000005</v>
      </c>
      <c r="N28" s="2"/>
      <c r="O28" s="2">
        <f t="shared" si="9"/>
        <v>61.971140680000005</v>
      </c>
      <c r="Q28" s="2">
        <f t="shared" si="10"/>
        <v>51.592725000000002</v>
      </c>
      <c r="R28" s="2">
        <f t="shared" si="3"/>
        <v>53.14050675</v>
      </c>
      <c r="S28" s="2"/>
      <c r="T28" s="2">
        <f t="shared" si="11"/>
        <v>53.14050675</v>
      </c>
      <c r="V28" s="11"/>
      <c r="BD28" s="11" t="s">
        <v>5</v>
      </c>
    </row>
    <row r="29" spans="1:56" ht="15" customHeight="1" x14ac:dyDescent="0.2">
      <c r="A29" s="103">
        <v>43374</v>
      </c>
      <c r="B29" s="5">
        <f>VLOOKUP($A29,'ESAI - Q3 - High Case'!$A$56:$N$343,9)</f>
        <v>57.006439999999998</v>
      </c>
      <c r="C29" s="2">
        <f t="shared" si="0"/>
        <v>58.716633199999997</v>
      </c>
      <c r="D29" s="2">
        <f t="shared" si="4"/>
        <v>7.4266603536422471</v>
      </c>
      <c r="E29" s="2">
        <f t="shared" si="5"/>
        <v>66.143293553642238</v>
      </c>
      <c r="G29" s="2">
        <f>VLOOKUP($A29,'ESAI - Q3 - High Case'!$A$56:$N$343,10)</f>
        <v>48.407553</v>
      </c>
      <c r="H29" s="2">
        <f t="shared" si="1"/>
        <v>49.859779590000002</v>
      </c>
      <c r="I29" s="2">
        <f t="shared" si="6"/>
        <v>3.5357467016268314</v>
      </c>
      <c r="J29" s="2">
        <f t="shared" si="7"/>
        <v>53.395526291626837</v>
      </c>
      <c r="L29" s="2">
        <f t="shared" si="8"/>
        <v>57.006439999999998</v>
      </c>
      <c r="M29" s="2">
        <f t="shared" si="2"/>
        <v>58.716633199999997</v>
      </c>
      <c r="N29" s="2"/>
      <c r="O29" s="2">
        <f t="shared" si="9"/>
        <v>58.716633199999997</v>
      </c>
      <c r="Q29" s="2">
        <f t="shared" si="10"/>
        <v>48.407553</v>
      </c>
      <c r="R29" s="2">
        <f t="shared" si="3"/>
        <v>49.859779590000002</v>
      </c>
      <c r="S29" s="2"/>
      <c r="T29" s="2">
        <f t="shared" si="11"/>
        <v>49.859779590000002</v>
      </c>
      <c r="V29" s="11"/>
      <c r="BD29" s="11" t="s">
        <v>5</v>
      </c>
    </row>
    <row r="30" spans="1:56" ht="15" customHeight="1" x14ac:dyDescent="0.2">
      <c r="A30" s="103">
        <v>43405</v>
      </c>
      <c r="B30" s="5">
        <f>VLOOKUP($A30,'ESAI - Q3 - High Case'!$A$56:$N$343,9)</f>
        <v>62.76446</v>
      </c>
      <c r="C30" s="2">
        <f t="shared" si="0"/>
        <v>64.647393800000003</v>
      </c>
      <c r="D30" s="2">
        <f t="shared" si="4"/>
        <v>7.4266603536422471</v>
      </c>
      <c r="E30" s="2">
        <f t="shared" si="5"/>
        <v>72.074054153642251</v>
      </c>
      <c r="G30" s="2">
        <f>VLOOKUP($A30,'ESAI - Q3 - High Case'!$A$56:$N$343,10)</f>
        <v>54.805433999999998</v>
      </c>
      <c r="H30" s="2">
        <f t="shared" si="1"/>
        <v>56.449597019999999</v>
      </c>
      <c r="I30" s="2">
        <f t="shared" si="6"/>
        <v>3.5357467016268314</v>
      </c>
      <c r="J30" s="2">
        <f t="shared" si="7"/>
        <v>59.985343721626833</v>
      </c>
      <c r="L30" s="2">
        <f t="shared" si="8"/>
        <v>62.76446</v>
      </c>
      <c r="M30" s="2">
        <f t="shared" si="2"/>
        <v>64.647393800000003</v>
      </c>
      <c r="N30" s="2"/>
      <c r="O30" s="2">
        <f t="shared" si="9"/>
        <v>64.647393800000003</v>
      </c>
      <c r="Q30" s="2">
        <f t="shared" si="10"/>
        <v>54.805433999999998</v>
      </c>
      <c r="R30" s="2">
        <f t="shared" si="3"/>
        <v>56.449597019999999</v>
      </c>
      <c r="S30" s="2"/>
      <c r="T30" s="2">
        <f t="shared" si="11"/>
        <v>56.449597019999999</v>
      </c>
      <c r="V30" s="11"/>
      <c r="BD30" s="11" t="s">
        <v>5</v>
      </c>
    </row>
    <row r="31" spans="1:56" ht="15" customHeight="1" x14ac:dyDescent="0.2">
      <c r="A31" s="103">
        <v>43435</v>
      </c>
      <c r="B31" s="5">
        <f>VLOOKUP($A31,'ESAI - Q3 - High Case'!$A$56:$N$343,9)</f>
        <v>93.561160000000001</v>
      </c>
      <c r="C31" s="2">
        <f t="shared" si="0"/>
        <v>96.367994800000005</v>
      </c>
      <c r="D31" s="2">
        <f t="shared" si="4"/>
        <v>7.4266603536422471</v>
      </c>
      <c r="E31" s="2">
        <f t="shared" si="5"/>
        <v>103.79465515364225</v>
      </c>
      <c r="G31" s="2">
        <f>VLOOKUP($A31,'ESAI - Q3 - High Case'!$A$56:$N$343,10)</f>
        <v>73.097279</v>
      </c>
      <c r="H31" s="2">
        <f t="shared" si="1"/>
        <v>75.290197370000001</v>
      </c>
      <c r="I31" s="2">
        <f t="shared" si="6"/>
        <v>3.5357467016268314</v>
      </c>
      <c r="J31" s="2">
        <f t="shared" si="7"/>
        <v>78.825944071626836</v>
      </c>
      <c r="L31" s="2">
        <f t="shared" si="8"/>
        <v>93.561160000000001</v>
      </c>
      <c r="M31" s="2">
        <f t="shared" si="2"/>
        <v>96.367994800000005</v>
      </c>
      <c r="N31" s="2"/>
      <c r="O31" s="2">
        <f t="shared" si="9"/>
        <v>96.367994800000005</v>
      </c>
      <c r="Q31" s="2">
        <f t="shared" si="10"/>
        <v>73.097279</v>
      </c>
      <c r="R31" s="2">
        <f t="shared" si="3"/>
        <v>75.290197370000001</v>
      </c>
      <c r="S31" s="2"/>
      <c r="T31" s="2">
        <f t="shared" si="11"/>
        <v>75.290197370000001</v>
      </c>
      <c r="V31" s="11"/>
      <c r="BD31" s="11" t="s">
        <v>5</v>
      </c>
    </row>
    <row r="32" spans="1:56" ht="15" customHeight="1" x14ac:dyDescent="0.2">
      <c r="A32" s="103">
        <v>43466</v>
      </c>
      <c r="B32" s="5">
        <f>VLOOKUP($A32,'ESAI - Q3 - High Case'!$A$56:$N$343,9)</f>
        <v>133.340217</v>
      </c>
      <c r="C32" s="2">
        <f t="shared" si="0"/>
        <v>137.34042350999999</v>
      </c>
      <c r="D32" s="2">
        <f t="shared" si="4"/>
        <v>7.5009269571786676</v>
      </c>
      <c r="E32" s="2">
        <f t="shared" si="5"/>
        <v>144.84135046717867</v>
      </c>
      <c r="G32" s="2">
        <f>VLOOKUP($A32,'ESAI - Q3 - High Case'!$A$56:$N$343,10)</f>
        <v>93.844280999999995</v>
      </c>
      <c r="H32" s="2">
        <f t="shared" si="1"/>
        <v>96.659609430000003</v>
      </c>
      <c r="I32" s="2">
        <f t="shared" si="6"/>
        <v>3.5711041686430987</v>
      </c>
      <c r="J32" s="2">
        <f t="shared" si="7"/>
        <v>100.23071359864311</v>
      </c>
      <c r="L32" s="2">
        <f t="shared" si="8"/>
        <v>133.340217</v>
      </c>
      <c r="M32" s="2">
        <f t="shared" si="2"/>
        <v>137.34042350999999</v>
      </c>
      <c r="N32" s="2"/>
      <c r="O32" s="2">
        <f t="shared" si="9"/>
        <v>137.34042350999999</v>
      </c>
      <c r="Q32" s="2">
        <f t="shared" si="10"/>
        <v>93.844280999999995</v>
      </c>
      <c r="R32" s="2">
        <f t="shared" si="3"/>
        <v>96.659609430000003</v>
      </c>
      <c r="S32" s="2"/>
      <c r="T32" s="2">
        <f t="shared" si="11"/>
        <v>96.659609430000003</v>
      </c>
      <c r="V32" s="11"/>
      <c r="BD32" s="11" t="s">
        <v>5</v>
      </c>
    </row>
    <row r="33" spans="1:56" ht="15" customHeight="1" x14ac:dyDescent="0.2">
      <c r="A33" s="103">
        <v>43497</v>
      </c>
      <c r="B33" s="5">
        <f>VLOOKUP($A33,'ESAI - Q3 - High Case'!$A$56:$N$343,9)</f>
        <v>99.453749999999999</v>
      </c>
      <c r="C33" s="2">
        <f t="shared" si="0"/>
        <v>102.43736250000001</v>
      </c>
      <c r="D33" s="2">
        <f t="shared" si="4"/>
        <v>7.5009269571786676</v>
      </c>
      <c r="E33" s="2">
        <f t="shared" si="5"/>
        <v>109.93828945717867</v>
      </c>
      <c r="G33" s="2">
        <f>VLOOKUP($A33,'ESAI - Q3 - High Case'!$A$56:$N$343,10)</f>
        <v>84.211703999999997</v>
      </c>
      <c r="H33" s="2">
        <f t="shared" si="1"/>
        <v>86.738055119999999</v>
      </c>
      <c r="I33" s="2">
        <f t="shared" si="6"/>
        <v>3.5711041686430987</v>
      </c>
      <c r="J33" s="2">
        <f t="shared" si="7"/>
        <v>90.309159288643102</v>
      </c>
      <c r="L33" s="2">
        <f t="shared" si="8"/>
        <v>99.453749999999999</v>
      </c>
      <c r="M33" s="2">
        <f t="shared" si="2"/>
        <v>102.43736250000001</v>
      </c>
      <c r="N33" s="2"/>
      <c r="O33" s="2">
        <f t="shared" si="9"/>
        <v>102.43736250000001</v>
      </c>
      <c r="Q33" s="2">
        <f t="shared" si="10"/>
        <v>84.211703999999997</v>
      </c>
      <c r="R33" s="2">
        <f t="shared" si="3"/>
        <v>86.738055119999999</v>
      </c>
      <c r="S33" s="2"/>
      <c r="T33" s="2">
        <f t="shared" si="11"/>
        <v>86.738055119999999</v>
      </c>
      <c r="V33" s="11"/>
      <c r="BD33" s="11" t="s">
        <v>5</v>
      </c>
    </row>
    <row r="34" spans="1:56" ht="15" customHeight="1" x14ac:dyDescent="0.2">
      <c r="A34" s="103">
        <v>43525</v>
      </c>
      <c r="B34" s="5">
        <f>VLOOKUP($A34,'ESAI - Q3 - High Case'!$A$56:$N$343,9)</f>
        <v>68.580386000000004</v>
      </c>
      <c r="C34" s="2">
        <f t="shared" si="0"/>
        <v>70.637797580000012</v>
      </c>
      <c r="D34" s="2">
        <f t="shared" si="4"/>
        <v>7.5009269571786676</v>
      </c>
      <c r="E34" s="2">
        <f t="shared" si="5"/>
        <v>78.138724537178675</v>
      </c>
      <c r="G34" s="2">
        <f>VLOOKUP($A34,'ESAI - Q3 - High Case'!$A$56:$N$343,10)</f>
        <v>55.706910999999998</v>
      </c>
      <c r="H34" s="2">
        <f t="shared" si="1"/>
        <v>57.37811833</v>
      </c>
      <c r="I34" s="2">
        <f t="shared" si="6"/>
        <v>3.5711041686430987</v>
      </c>
      <c r="J34" s="2">
        <f t="shared" si="7"/>
        <v>60.949222498643095</v>
      </c>
      <c r="L34" s="2">
        <f t="shared" si="8"/>
        <v>68.580386000000004</v>
      </c>
      <c r="M34" s="2">
        <f t="shared" si="2"/>
        <v>70.637797580000012</v>
      </c>
      <c r="N34" s="2"/>
      <c r="O34" s="2">
        <f t="shared" si="9"/>
        <v>70.637797580000012</v>
      </c>
      <c r="Q34" s="2">
        <f t="shared" si="10"/>
        <v>55.706910999999998</v>
      </c>
      <c r="R34" s="2">
        <f t="shared" si="3"/>
        <v>57.37811833</v>
      </c>
      <c r="S34" s="2"/>
      <c r="T34" s="2">
        <f t="shared" si="11"/>
        <v>57.37811833</v>
      </c>
      <c r="V34" s="11"/>
      <c r="BD34" s="11" t="s">
        <v>5</v>
      </c>
    </row>
    <row r="35" spans="1:56" ht="15" customHeight="1" x14ac:dyDescent="0.2">
      <c r="A35" s="103">
        <v>43556</v>
      </c>
      <c r="B35" s="5">
        <f>VLOOKUP($A35,'ESAI - Q3 - High Case'!$A$56:$N$343,9)</f>
        <v>62.801278000000003</v>
      </c>
      <c r="C35" s="2">
        <f t="shared" si="0"/>
        <v>64.68531634</v>
      </c>
      <c r="D35" s="2">
        <f t="shared" si="4"/>
        <v>7.5009269571786676</v>
      </c>
      <c r="E35" s="2">
        <f t="shared" si="5"/>
        <v>72.186243297178663</v>
      </c>
      <c r="G35" s="2">
        <f>VLOOKUP($A35,'ESAI - Q3 - High Case'!$A$56:$N$343,10)</f>
        <v>49.338042999999999</v>
      </c>
      <c r="H35" s="2">
        <f t="shared" si="1"/>
        <v>50.818184289999998</v>
      </c>
      <c r="I35" s="2">
        <f t="shared" si="6"/>
        <v>3.5711041686430987</v>
      </c>
      <c r="J35" s="2">
        <f t="shared" si="7"/>
        <v>54.389288458643094</v>
      </c>
      <c r="L35" s="2">
        <f t="shared" si="8"/>
        <v>62.801278000000003</v>
      </c>
      <c r="M35" s="2">
        <f t="shared" si="2"/>
        <v>64.68531634</v>
      </c>
      <c r="N35" s="2"/>
      <c r="O35" s="2">
        <f t="shared" si="9"/>
        <v>64.68531634</v>
      </c>
      <c r="Q35" s="2">
        <f t="shared" si="10"/>
        <v>49.338042999999999</v>
      </c>
      <c r="R35" s="2">
        <f t="shared" si="3"/>
        <v>50.818184289999998</v>
      </c>
      <c r="S35" s="2"/>
      <c r="T35" s="2">
        <f t="shared" si="11"/>
        <v>50.818184289999998</v>
      </c>
      <c r="V35" s="11"/>
      <c r="BD35" s="11" t="s">
        <v>5</v>
      </c>
    </row>
    <row r="36" spans="1:56" ht="15" customHeight="1" x14ac:dyDescent="0.2">
      <c r="A36" s="103">
        <v>43586</v>
      </c>
      <c r="B36" s="5">
        <f>VLOOKUP($A36,'ESAI - Q3 - High Case'!$A$56:$N$343,9)</f>
        <v>64.293178999999995</v>
      </c>
      <c r="C36" s="2">
        <f t="shared" si="0"/>
        <v>66.221974369999998</v>
      </c>
      <c r="D36" s="2">
        <f t="shared" si="4"/>
        <v>7.5009269571786676</v>
      </c>
      <c r="E36" s="2">
        <f t="shared" si="5"/>
        <v>73.722901327178661</v>
      </c>
      <c r="G36" s="2">
        <f>VLOOKUP($A36,'ESAI - Q3 - High Case'!$A$56:$N$343,10)</f>
        <v>49.749600999999998</v>
      </c>
      <c r="H36" s="2">
        <f t="shared" si="1"/>
        <v>51.242089030000002</v>
      </c>
      <c r="I36" s="2">
        <f t="shared" si="6"/>
        <v>3.5711041686430987</v>
      </c>
      <c r="J36" s="2">
        <f t="shared" si="7"/>
        <v>54.813193198643098</v>
      </c>
      <c r="L36" s="2">
        <f t="shared" si="8"/>
        <v>64.293178999999995</v>
      </c>
      <c r="M36" s="2">
        <f t="shared" si="2"/>
        <v>66.221974369999998</v>
      </c>
      <c r="N36" s="2"/>
      <c r="O36" s="2">
        <f t="shared" si="9"/>
        <v>66.221974369999998</v>
      </c>
      <c r="Q36" s="2">
        <f t="shared" si="10"/>
        <v>49.749600999999998</v>
      </c>
      <c r="R36" s="2">
        <f t="shared" si="3"/>
        <v>51.242089030000002</v>
      </c>
      <c r="S36" s="2"/>
      <c r="T36" s="2">
        <f t="shared" si="11"/>
        <v>51.242089030000002</v>
      </c>
      <c r="V36" s="11"/>
      <c r="BD36" s="11" t="s">
        <v>5</v>
      </c>
    </row>
    <row r="37" spans="1:56" ht="15" customHeight="1" x14ac:dyDescent="0.2">
      <c r="A37" s="103">
        <v>43617</v>
      </c>
      <c r="B37" s="5">
        <f>VLOOKUP($A37,'ESAI - Q3 - High Case'!$A$56:$N$343,9)</f>
        <v>73.904624999999996</v>
      </c>
      <c r="C37" s="2">
        <f t="shared" si="0"/>
        <v>76.12176375</v>
      </c>
      <c r="D37" s="2">
        <f t="shared" si="4"/>
        <v>7.5009269571786676</v>
      </c>
      <c r="E37" s="2">
        <f t="shared" si="5"/>
        <v>83.622690707178663</v>
      </c>
      <c r="G37" s="2">
        <f>VLOOKUP($A37,'ESAI - Q3 - High Case'!$A$56:$N$343,10)</f>
        <v>49.855699999999999</v>
      </c>
      <c r="H37" s="2">
        <f t="shared" si="1"/>
        <v>51.351371</v>
      </c>
      <c r="I37" s="2">
        <f t="shared" si="6"/>
        <v>3.5711041686430987</v>
      </c>
      <c r="J37" s="2">
        <f t="shared" si="7"/>
        <v>54.922475168643096</v>
      </c>
      <c r="L37" s="2">
        <f t="shared" si="8"/>
        <v>73.904624999999996</v>
      </c>
      <c r="M37" s="2">
        <f t="shared" si="2"/>
        <v>76.12176375</v>
      </c>
      <c r="N37" s="2"/>
      <c r="O37" s="2">
        <f t="shared" si="9"/>
        <v>76.12176375</v>
      </c>
      <c r="Q37" s="2">
        <f t="shared" si="10"/>
        <v>49.855699999999999</v>
      </c>
      <c r="R37" s="2">
        <f t="shared" si="3"/>
        <v>51.351371</v>
      </c>
      <c r="S37" s="2"/>
      <c r="T37" s="2">
        <f t="shared" si="11"/>
        <v>51.351371</v>
      </c>
      <c r="V37" s="11"/>
      <c r="BD37" s="11" t="s">
        <v>5</v>
      </c>
    </row>
    <row r="38" spans="1:56" ht="15" customHeight="1" x14ac:dyDescent="0.2">
      <c r="A38" s="103">
        <v>43647</v>
      </c>
      <c r="B38" s="5">
        <f>VLOOKUP($A38,'ESAI - Q3 - High Case'!$A$56:$N$343,9)</f>
        <v>91.853667999999999</v>
      </c>
      <c r="C38" s="2">
        <f t="shared" si="0"/>
        <v>94.609278040000007</v>
      </c>
      <c r="D38" s="2">
        <f t="shared" si="4"/>
        <v>7.5009269571786676</v>
      </c>
      <c r="E38" s="2">
        <f t="shared" si="5"/>
        <v>102.11020499717867</v>
      </c>
      <c r="G38" s="2">
        <f>VLOOKUP($A38,'ESAI - Q3 - High Case'!$A$56:$N$343,10)</f>
        <v>56.497712</v>
      </c>
      <c r="H38" s="2">
        <f t="shared" si="1"/>
        <v>58.192643359999998</v>
      </c>
      <c r="I38" s="2">
        <f t="shared" si="6"/>
        <v>3.5711041686430987</v>
      </c>
      <c r="J38" s="2">
        <f t="shared" si="7"/>
        <v>61.763747528643094</v>
      </c>
      <c r="L38" s="2">
        <f t="shared" si="8"/>
        <v>91.853667999999999</v>
      </c>
      <c r="M38" s="2">
        <f t="shared" si="2"/>
        <v>94.609278040000007</v>
      </c>
      <c r="N38" s="2"/>
      <c r="O38" s="2">
        <f t="shared" si="9"/>
        <v>94.609278040000007</v>
      </c>
      <c r="Q38" s="2">
        <f t="shared" si="10"/>
        <v>56.497712</v>
      </c>
      <c r="R38" s="2">
        <f t="shared" si="3"/>
        <v>58.192643359999998</v>
      </c>
      <c r="S38" s="2"/>
      <c r="T38" s="2">
        <f t="shared" si="11"/>
        <v>58.192643359999998</v>
      </c>
      <c r="V38" s="11"/>
      <c r="BD38" s="11" t="s">
        <v>5</v>
      </c>
    </row>
    <row r="39" spans="1:56" ht="15" customHeight="1" x14ac:dyDescent="0.2">
      <c r="A39" s="103">
        <v>43678</v>
      </c>
      <c r="B39" s="5">
        <f>VLOOKUP($A39,'ESAI - Q3 - High Case'!$A$56:$N$343,9)</f>
        <v>75.691562000000005</v>
      </c>
      <c r="C39" s="2">
        <f t="shared" si="0"/>
        <v>77.962308860000007</v>
      </c>
      <c r="D39" s="2">
        <f t="shared" si="4"/>
        <v>7.5009269571786676</v>
      </c>
      <c r="E39" s="2">
        <f t="shared" si="5"/>
        <v>85.463235817178671</v>
      </c>
      <c r="G39" s="2">
        <f>VLOOKUP($A39,'ESAI - Q3 - High Case'!$A$56:$N$343,10)</f>
        <v>55.254131999999998</v>
      </c>
      <c r="H39" s="2">
        <f t="shared" si="1"/>
        <v>56.911755960000001</v>
      </c>
      <c r="I39" s="2">
        <f t="shared" si="6"/>
        <v>3.5711041686430987</v>
      </c>
      <c r="J39" s="2">
        <f t="shared" si="7"/>
        <v>60.482860128643097</v>
      </c>
      <c r="L39" s="2">
        <f t="shared" si="8"/>
        <v>75.691562000000005</v>
      </c>
      <c r="M39" s="2">
        <f t="shared" si="2"/>
        <v>77.962308860000007</v>
      </c>
      <c r="N39" s="2"/>
      <c r="O39" s="2">
        <f t="shared" si="9"/>
        <v>77.962308860000007</v>
      </c>
      <c r="Q39" s="2">
        <f t="shared" si="10"/>
        <v>55.254131999999998</v>
      </c>
      <c r="R39" s="2">
        <f t="shared" si="3"/>
        <v>56.911755960000001</v>
      </c>
      <c r="S39" s="2"/>
      <c r="T39" s="2">
        <f t="shared" si="11"/>
        <v>56.911755960000001</v>
      </c>
      <c r="V39" s="11"/>
      <c r="BD39" s="11" t="s">
        <v>5</v>
      </c>
    </row>
    <row r="40" spans="1:56" ht="15" customHeight="1" x14ac:dyDescent="0.2">
      <c r="A40" s="103">
        <v>43709</v>
      </c>
      <c r="B40" s="5">
        <f>VLOOKUP($A40,'ESAI - Q3 - High Case'!$A$56:$N$343,9)</f>
        <v>61.742142000000001</v>
      </c>
      <c r="C40" s="2">
        <f t="shared" si="0"/>
        <v>63.59440626</v>
      </c>
      <c r="D40" s="2">
        <f t="shared" si="4"/>
        <v>7.5009269571786676</v>
      </c>
      <c r="E40" s="2">
        <f t="shared" si="5"/>
        <v>71.095333217178663</v>
      </c>
      <c r="G40" s="2">
        <f>VLOOKUP($A40,'ESAI - Q3 - High Case'!$A$56:$N$343,10)</f>
        <v>52.524166000000001</v>
      </c>
      <c r="H40" s="2">
        <f t="shared" si="1"/>
        <v>54.099890980000005</v>
      </c>
      <c r="I40" s="2">
        <f t="shared" si="6"/>
        <v>3.5711041686430987</v>
      </c>
      <c r="J40" s="2">
        <f t="shared" si="7"/>
        <v>57.670995148643101</v>
      </c>
      <c r="L40" s="2">
        <f t="shared" si="8"/>
        <v>61.742142000000001</v>
      </c>
      <c r="M40" s="2">
        <f t="shared" si="2"/>
        <v>63.59440626</v>
      </c>
      <c r="N40" s="2"/>
      <c r="O40" s="2">
        <f t="shared" si="9"/>
        <v>63.59440626</v>
      </c>
      <c r="Q40" s="2">
        <f t="shared" si="10"/>
        <v>52.524166000000001</v>
      </c>
      <c r="R40" s="2">
        <f t="shared" si="3"/>
        <v>54.099890980000005</v>
      </c>
      <c r="S40" s="2"/>
      <c r="T40" s="2">
        <f t="shared" si="11"/>
        <v>54.099890980000005</v>
      </c>
      <c r="V40" s="11"/>
      <c r="BD40" s="11" t="s">
        <v>5</v>
      </c>
    </row>
    <row r="41" spans="1:56" ht="15" customHeight="1" x14ac:dyDescent="0.2">
      <c r="A41" s="103">
        <v>43739</v>
      </c>
      <c r="B41" s="5">
        <f>VLOOKUP($A41,'ESAI - Q3 - High Case'!$A$56:$N$343,9)</f>
        <v>58.523152000000003</v>
      </c>
      <c r="C41" s="2">
        <f t="shared" si="0"/>
        <v>60.278846560000005</v>
      </c>
      <c r="D41" s="2">
        <f t="shared" si="4"/>
        <v>7.5009269571786676</v>
      </c>
      <c r="E41" s="2">
        <f t="shared" si="5"/>
        <v>67.779773517178668</v>
      </c>
      <c r="G41" s="2">
        <f>VLOOKUP($A41,'ESAI - Q3 - High Case'!$A$56:$N$343,10)</f>
        <v>50.055132</v>
      </c>
      <c r="H41" s="2">
        <f t="shared" si="1"/>
        <v>51.556785959999999</v>
      </c>
      <c r="I41" s="2">
        <f t="shared" si="6"/>
        <v>3.5711041686430987</v>
      </c>
      <c r="J41" s="2">
        <f t="shared" si="7"/>
        <v>55.127890128643095</v>
      </c>
      <c r="L41" s="2">
        <f t="shared" si="8"/>
        <v>58.523152000000003</v>
      </c>
      <c r="M41" s="2">
        <f t="shared" si="2"/>
        <v>60.278846560000005</v>
      </c>
      <c r="N41" s="2"/>
      <c r="O41" s="2">
        <f t="shared" si="9"/>
        <v>60.278846560000005</v>
      </c>
      <c r="Q41" s="2">
        <f t="shared" si="10"/>
        <v>50.055132</v>
      </c>
      <c r="R41" s="2">
        <f t="shared" si="3"/>
        <v>51.556785959999999</v>
      </c>
      <c r="S41" s="2"/>
      <c r="T41" s="2">
        <f t="shared" si="11"/>
        <v>51.556785959999999</v>
      </c>
      <c r="V41" s="11"/>
      <c r="BD41" s="11" t="s">
        <v>5</v>
      </c>
    </row>
    <row r="42" spans="1:56" ht="15" customHeight="1" x14ac:dyDescent="0.2">
      <c r="A42" s="103">
        <v>43770</v>
      </c>
      <c r="B42" s="5">
        <f>VLOOKUP($A42,'ESAI - Q3 - High Case'!$A$56:$N$343,9)</f>
        <v>64.916933999999998</v>
      </c>
      <c r="C42" s="2">
        <f t="shared" si="0"/>
        <v>66.864442019999998</v>
      </c>
      <c r="D42" s="2">
        <f t="shared" si="4"/>
        <v>7.5009269571786676</v>
      </c>
      <c r="E42" s="2">
        <f t="shared" si="5"/>
        <v>74.365368977178662</v>
      </c>
      <c r="G42" s="2">
        <f>VLOOKUP($A42,'ESAI - Q3 - High Case'!$A$56:$N$343,10)</f>
        <v>56.657316999999999</v>
      </c>
      <c r="H42" s="2">
        <f t="shared" si="1"/>
        <v>58.35703651</v>
      </c>
      <c r="I42" s="2">
        <f t="shared" si="6"/>
        <v>3.5711041686430987</v>
      </c>
      <c r="J42" s="2">
        <f t="shared" si="7"/>
        <v>61.928140678643096</v>
      </c>
      <c r="L42" s="2">
        <f t="shared" si="8"/>
        <v>64.916933999999998</v>
      </c>
      <c r="M42" s="2">
        <f t="shared" si="2"/>
        <v>66.864442019999998</v>
      </c>
      <c r="N42" s="2"/>
      <c r="O42" s="2">
        <f t="shared" si="9"/>
        <v>66.864442019999998</v>
      </c>
      <c r="Q42" s="2">
        <f t="shared" si="10"/>
        <v>56.657316999999999</v>
      </c>
      <c r="R42" s="2">
        <f t="shared" si="3"/>
        <v>58.35703651</v>
      </c>
      <c r="S42" s="2"/>
      <c r="T42" s="2">
        <f t="shared" si="11"/>
        <v>58.35703651</v>
      </c>
      <c r="V42" s="11"/>
      <c r="BD42" s="11" t="s">
        <v>5</v>
      </c>
    </row>
    <row r="43" spans="1:56" ht="15" customHeight="1" x14ac:dyDescent="0.2">
      <c r="A43" s="103">
        <v>43800</v>
      </c>
      <c r="B43" s="5">
        <f>VLOOKUP($A43,'ESAI - Q3 - High Case'!$A$56:$N$343,9)</f>
        <v>96.639089999999996</v>
      </c>
      <c r="C43" s="2">
        <f t="shared" si="0"/>
        <v>99.538262700000004</v>
      </c>
      <c r="D43" s="2">
        <f t="shared" si="4"/>
        <v>7.5009269571786676</v>
      </c>
      <c r="E43" s="2">
        <f t="shared" si="5"/>
        <v>107.03918965717867</v>
      </c>
      <c r="G43" s="2">
        <f>VLOOKUP($A43,'ESAI - Q3 - High Case'!$A$56:$N$343,10)</f>
        <v>75.072474</v>
      </c>
      <c r="H43" s="2">
        <f t="shared" si="1"/>
        <v>77.32464822</v>
      </c>
      <c r="I43" s="2">
        <f t="shared" si="6"/>
        <v>3.5711041686430987</v>
      </c>
      <c r="J43" s="2">
        <f t="shared" si="7"/>
        <v>80.895752388643103</v>
      </c>
      <c r="L43" s="2">
        <f t="shared" si="8"/>
        <v>96.639089999999996</v>
      </c>
      <c r="M43" s="2">
        <f t="shared" si="2"/>
        <v>99.538262700000004</v>
      </c>
      <c r="N43" s="2"/>
      <c r="O43" s="2">
        <f t="shared" si="9"/>
        <v>99.538262700000004</v>
      </c>
      <c r="Q43" s="2">
        <f t="shared" si="10"/>
        <v>75.072474</v>
      </c>
      <c r="R43" s="2">
        <f t="shared" si="3"/>
        <v>77.32464822</v>
      </c>
      <c r="S43" s="2"/>
      <c r="T43" s="2">
        <f t="shared" si="11"/>
        <v>77.32464822</v>
      </c>
      <c r="V43" s="11"/>
      <c r="BD43" s="11" t="s">
        <v>5</v>
      </c>
    </row>
    <row r="44" spans="1:56" ht="15" customHeight="1" x14ac:dyDescent="0.2">
      <c r="A44" s="103">
        <v>43831</v>
      </c>
      <c r="B44" s="5">
        <f>VLOOKUP($A44,'ESAI - Q3 - High Case'!$A$56:$N$343,9)</f>
        <v>138.54475500000001</v>
      </c>
      <c r="C44" s="2">
        <f t="shared" si="0"/>
        <v>142.70109765000001</v>
      </c>
      <c r="D44" s="2">
        <f t="shared" si="4"/>
        <v>7.5759362267504562</v>
      </c>
      <c r="E44" s="2">
        <f t="shared" si="5"/>
        <v>150.27703387675047</v>
      </c>
      <c r="G44" s="2">
        <f>VLOOKUP($A44,'ESAI - Q3 - High Case'!$A$56:$N$343,10)</f>
        <v>96.806329000000005</v>
      </c>
      <c r="H44" s="2">
        <f t="shared" si="1"/>
        <v>99.710518870000001</v>
      </c>
      <c r="I44" s="2">
        <f t="shared" si="6"/>
        <v>3.6068152103295308</v>
      </c>
      <c r="J44" s="2">
        <f t="shared" si="7"/>
        <v>103.31733408032953</v>
      </c>
      <c r="L44" s="2">
        <f t="shared" si="8"/>
        <v>138.54475500000001</v>
      </c>
      <c r="M44" s="2">
        <f t="shared" si="2"/>
        <v>142.70109765000001</v>
      </c>
      <c r="N44" s="2"/>
      <c r="O44" s="2">
        <f t="shared" si="9"/>
        <v>142.70109765000001</v>
      </c>
      <c r="Q44" s="2">
        <f t="shared" si="10"/>
        <v>96.806329000000005</v>
      </c>
      <c r="R44" s="2">
        <f t="shared" si="3"/>
        <v>99.710518870000001</v>
      </c>
      <c r="S44" s="2"/>
      <c r="T44" s="2">
        <f t="shared" si="11"/>
        <v>99.710518870000001</v>
      </c>
      <c r="V44" s="11"/>
      <c r="BD44" s="11" t="s">
        <v>5</v>
      </c>
    </row>
    <row r="45" spans="1:56" ht="15" customHeight="1" x14ac:dyDescent="0.2">
      <c r="A45" s="103">
        <v>43862</v>
      </c>
      <c r="B45" s="5">
        <f>VLOOKUP($A45,'ESAI - Q3 - High Case'!$A$56:$N$343,9)</f>
        <v>102.610375</v>
      </c>
      <c r="C45" s="2">
        <f t="shared" si="0"/>
        <v>105.68868625</v>
      </c>
      <c r="D45" s="2">
        <f t="shared" si="4"/>
        <v>7.5759362267504562</v>
      </c>
      <c r="E45" s="2">
        <f t="shared" si="5"/>
        <v>113.26462247675046</v>
      </c>
      <c r="G45" s="2">
        <f>VLOOKUP($A45,'ESAI - Q3 - High Case'!$A$56:$N$343,10)</f>
        <v>87.106701999999999</v>
      </c>
      <c r="H45" s="2">
        <f t="shared" si="1"/>
        <v>89.719903060000007</v>
      </c>
      <c r="I45" s="2">
        <f t="shared" si="6"/>
        <v>3.6068152103295308</v>
      </c>
      <c r="J45" s="2">
        <f t="shared" si="7"/>
        <v>93.326718270329536</v>
      </c>
      <c r="L45" s="2">
        <f t="shared" si="8"/>
        <v>102.610375</v>
      </c>
      <c r="M45" s="2">
        <f t="shared" si="2"/>
        <v>105.68868625</v>
      </c>
      <c r="N45" s="2"/>
      <c r="O45" s="2">
        <f t="shared" si="9"/>
        <v>105.68868625</v>
      </c>
      <c r="Q45" s="2">
        <f t="shared" si="10"/>
        <v>87.106701999999999</v>
      </c>
      <c r="R45" s="2">
        <f t="shared" si="3"/>
        <v>89.719903060000007</v>
      </c>
      <c r="S45" s="2"/>
      <c r="T45" s="2">
        <f t="shared" si="11"/>
        <v>89.719903060000007</v>
      </c>
      <c r="V45" s="11"/>
      <c r="BD45" s="11" t="s">
        <v>5</v>
      </c>
    </row>
    <row r="46" spans="1:56" ht="15" customHeight="1" x14ac:dyDescent="0.2">
      <c r="A46" s="103">
        <v>43891</v>
      </c>
      <c r="B46" s="5">
        <f>VLOOKUP($A46,'ESAI - Q3 - High Case'!$A$56:$N$343,9)</f>
        <v>71.36</v>
      </c>
      <c r="C46" s="2">
        <f t="shared" si="0"/>
        <v>73.500799999999998</v>
      </c>
      <c r="D46" s="2">
        <f t="shared" si="4"/>
        <v>7.5759362267504562</v>
      </c>
      <c r="E46" s="2">
        <f t="shared" si="5"/>
        <v>81.076736226750455</v>
      </c>
      <c r="G46" s="2">
        <f>VLOOKUP($A46,'ESAI - Q3 - High Case'!$A$56:$N$343,10)</f>
        <v>58.408060999999996</v>
      </c>
      <c r="H46" s="2">
        <f t="shared" si="1"/>
        <v>60.160302829999999</v>
      </c>
      <c r="I46" s="2">
        <f t="shared" si="6"/>
        <v>3.6068152103295308</v>
      </c>
      <c r="J46" s="2">
        <f t="shared" si="7"/>
        <v>63.767118040329528</v>
      </c>
      <c r="L46" s="2">
        <f t="shared" si="8"/>
        <v>71.36</v>
      </c>
      <c r="M46" s="2">
        <f t="shared" si="2"/>
        <v>73.500799999999998</v>
      </c>
      <c r="N46" s="2"/>
      <c r="O46" s="2">
        <f t="shared" si="9"/>
        <v>73.500799999999998</v>
      </c>
      <c r="Q46" s="2">
        <f t="shared" si="10"/>
        <v>58.408060999999996</v>
      </c>
      <c r="R46" s="2">
        <f t="shared" si="3"/>
        <v>60.160302829999999</v>
      </c>
      <c r="S46" s="2"/>
      <c r="T46" s="2">
        <f t="shared" si="11"/>
        <v>60.160302829999999</v>
      </c>
      <c r="V46" s="11"/>
      <c r="BD46" s="11" t="s">
        <v>5</v>
      </c>
    </row>
    <row r="47" spans="1:56" ht="15" customHeight="1" x14ac:dyDescent="0.2">
      <c r="A47" s="103">
        <v>43922</v>
      </c>
      <c r="B47" s="5">
        <f>VLOOKUP($A47,'ESAI - Q3 - High Case'!$A$56:$N$343,9)</f>
        <v>65.099345999999997</v>
      </c>
      <c r="C47" s="2">
        <f t="shared" si="0"/>
        <v>67.052326379999997</v>
      </c>
      <c r="D47" s="2">
        <f t="shared" si="4"/>
        <v>7.5759362267504562</v>
      </c>
      <c r="E47" s="2">
        <f t="shared" si="5"/>
        <v>74.628262606750454</v>
      </c>
      <c r="G47" s="2">
        <f>VLOOKUP($A47,'ESAI - Q3 - High Case'!$A$56:$N$343,10)</f>
        <v>51.919701000000003</v>
      </c>
      <c r="H47" s="2">
        <f t="shared" si="1"/>
        <v>53.477292030000008</v>
      </c>
      <c r="I47" s="2">
        <f t="shared" si="6"/>
        <v>3.6068152103295308</v>
      </c>
      <c r="J47" s="2">
        <f t="shared" si="7"/>
        <v>57.084107240329537</v>
      </c>
      <c r="L47" s="2">
        <f t="shared" si="8"/>
        <v>65.099345999999997</v>
      </c>
      <c r="M47" s="2">
        <f t="shared" si="2"/>
        <v>67.052326379999997</v>
      </c>
      <c r="N47" s="2"/>
      <c r="O47" s="2">
        <f t="shared" si="9"/>
        <v>67.052326379999997</v>
      </c>
      <c r="Q47" s="2">
        <f t="shared" si="10"/>
        <v>51.919701000000003</v>
      </c>
      <c r="R47" s="2">
        <f t="shared" si="3"/>
        <v>53.477292030000008</v>
      </c>
      <c r="S47" s="2"/>
      <c r="T47" s="2">
        <f t="shared" si="11"/>
        <v>53.477292030000008</v>
      </c>
      <c r="V47" s="11"/>
      <c r="BD47" s="11" t="s">
        <v>5</v>
      </c>
    </row>
    <row r="48" spans="1:56" ht="15" customHeight="1" x14ac:dyDescent="0.2">
      <c r="A48" s="103">
        <v>43952</v>
      </c>
      <c r="B48" s="5">
        <f>VLOOKUP($A48,'ESAI - Q3 - High Case'!$A$56:$N$343,9)</f>
        <v>67.799284999999998</v>
      </c>
      <c r="C48" s="2">
        <f t="shared" si="0"/>
        <v>69.833263549999998</v>
      </c>
      <c r="D48" s="2">
        <f t="shared" si="4"/>
        <v>7.5759362267504562</v>
      </c>
      <c r="E48" s="2">
        <f t="shared" si="5"/>
        <v>77.409199776750455</v>
      </c>
      <c r="G48" s="2">
        <f>VLOOKUP($A48,'ESAI - Q3 - High Case'!$A$56:$N$343,10)</f>
        <v>52.946052999999999</v>
      </c>
      <c r="H48" s="2">
        <f t="shared" si="1"/>
        <v>54.534434590000004</v>
      </c>
      <c r="I48" s="2">
        <f t="shared" si="6"/>
        <v>3.6068152103295308</v>
      </c>
      <c r="J48" s="2">
        <f t="shared" si="7"/>
        <v>58.141249800329533</v>
      </c>
      <c r="L48" s="2">
        <f t="shared" si="8"/>
        <v>67.799284999999998</v>
      </c>
      <c r="M48" s="2">
        <f t="shared" si="2"/>
        <v>69.833263549999998</v>
      </c>
      <c r="N48" s="2"/>
      <c r="O48" s="2">
        <f t="shared" si="9"/>
        <v>69.833263549999998</v>
      </c>
      <c r="Q48" s="2">
        <f t="shared" si="10"/>
        <v>52.946052999999999</v>
      </c>
      <c r="R48" s="2">
        <f t="shared" si="3"/>
        <v>54.534434590000004</v>
      </c>
      <c r="S48" s="2"/>
      <c r="T48" s="2">
        <f t="shared" si="11"/>
        <v>54.534434590000004</v>
      </c>
      <c r="V48" s="11"/>
      <c r="BD48" s="11" t="s">
        <v>5</v>
      </c>
    </row>
    <row r="49" spans="1:22" ht="15" customHeight="1" x14ac:dyDescent="0.2">
      <c r="A49" s="103">
        <v>43983</v>
      </c>
      <c r="B49" s="5">
        <f>VLOOKUP($A49,'ESAI - Q3 - High Case'!$A$56:$N$343,9)</f>
        <v>79.431788999999995</v>
      </c>
      <c r="C49" s="2">
        <f t="shared" si="0"/>
        <v>81.814742670000001</v>
      </c>
      <c r="D49" s="2">
        <f t="shared" si="4"/>
        <v>7.5759362267504562</v>
      </c>
      <c r="E49" s="2">
        <f t="shared" si="5"/>
        <v>89.390678896750458</v>
      </c>
      <c r="G49" s="2">
        <f>VLOOKUP($A49,'ESAI - Q3 - High Case'!$A$56:$N$343,10)</f>
        <v>53.975760000000001</v>
      </c>
      <c r="H49" s="2">
        <f t="shared" si="1"/>
        <v>55.595032800000006</v>
      </c>
      <c r="I49" s="2">
        <f t="shared" si="6"/>
        <v>3.6068152103295308</v>
      </c>
      <c r="J49" s="2">
        <f t="shared" si="7"/>
        <v>59.201848010329535</v>
      </c>
      <c r="L49" s="2">
        <f t="shared" si="8"/>
        <v>79.431788999999995</v>
      </c>
      <c r="M49" s="2">
        <f t="shared" si="2"/>
        <v>81.814742670000001</v>
      </c>
      <c r="N49" s="2"/>
      <c r="O49" s="2">
        <f t="shared" si="9"/>
        <v>81.814742670000001</v>
      </c>
      <c r="Q49" s="2">
        <f t="shared" si="10"/>
        <v>53.975760000000001</v>
      </c>
      <c r="R49" s="2">
        <f t="shared" si="3"/>
        <v>55.595032800000006</v>
      </c>
      <c r="S49" s="2"/>
      <c r="T49" s="2">
        <f t="shared" si="11"/>
        <v>55.595032800000006</v>
      </c>
      <c r="V49" s="11"/>
    </row>
    <row r="50" spans="1:22" ht="15" customHeight="1" x14ac:dyDescent="0.2">
      <c r="A50" s="103">
        <v>44013</v>
      </c>
      <c r="B50" s="5">
        <f>VLOOKUP($A50,'ESAI - Q3 - High Case'!$A$56:$N$343,9)</f>
        <v>94.482906999999997</v>
      </c>
      <c r="C50" s="2">
        <f t="shared" si="0"/>
        <v>97.317394210000003</v>
      </c>
      <c r="D50" s="2">
        <f t="shared" si="4"/>
        <v>7.5759362267504562</v>
      </c>
      <c r="E50" s="2">
        <f t="shared" si="5"/>
        <v>104.89333043675046</v>
      </c>
      <c r="G50" s="2">
        <f>VLOOKUP($A50,'ESAI - Q3 - High Case'!$A$56:$N$343,10)</f>
        <v>59.094335000000001</v>
      </c>
      <c r="H50" s="2">
        <f t="shared" si="1"/>
        <v>60.867165050000004</v>
      </c>
      <c r="I50" s="2">
        <f t="shared" si="6"/>
        <v>3.6068152103295308</v>
      </c>
      <c r="J50" s="2">
        <f t="shared" si="7"/>
        <v>64.47398026032954</v>
      </c>
      <c r="L50" s="2">
        <f t="shared" si="8"/>
        <v>94.482906999999997</v>
      </c>
      <c r="M50" s="2">
        <f t="shared" si="2"/>
        <v>97.317394210000003</v>
      </c>
      <c r="N50" s="2"/>
      <c r="O50" s="2">
        <f t="shared" si="9"/>
        <v>97.317394210000003</v>
      </c>
      <c r="Q50" s="2">
        <f t="shared" si="10"/>
        <v>59.094335000000001</v>
      </c>
      <c r="R50" s="2">
        <f t="shared" si="3"/>
        <v>60.867165050000004</v>
      </c>
      <c r="S50" s="2"/>
      <c r="T50" s="2">
        <f t="shared" si="11"/>
        <v>60.867165050000004</v>
      </c>
      <c r="V50" s="11"/>
    </row>
    <row r="51" spans="1:22" ht="15" customHeight="1" x14ac:dyDescent="0.2">
      <c r="A51" s="103">
        <v>44044</v>
      </c>
      <c r="B51" s="5">
        <f>VLOOKUP($A51,'ESAI - Q3 - High Case'!$A$56:$N$343,9)</f>
        <v>77.687766999999994</v>
      </c>
      <c r="C51" s="2">
        <f t="shared" si="0"/>
        <v>80.018400009999993</v>
      </c>
      <c r="D51" s="2">
        <f t="shared" si="4"/>
        <v>7.5759362267504562</v>
      </c>
      <c r="E51" s="2">
        <f t="shared" si="5"/>
        <v>87.594336236750451</v>
      </c>
      <c r="G51" s="2">
        <f>VLOOKUP($A51,'ESAI - Q3 - High Case'!$A$56:$N$343,10)</f>
        <v>57.436985</v>
      </c>
      <c r="H51" s="2">
        <f t="shared" si="1"/>
        <v>59.160094550000004</v>
      </c>
      <c r="I51" s="2">
        <f t="shared" si="6"/>
        <v>3.6068152103295308</v>
      </c>
      <c r="J51" s="2">
        <f t="shared" si="7"/>
        <v>62.766909760329533</v>
      </c>
      <c r="L51" s="2">
        <f t="shared" si="8"/>
        <v>77.687766999999994</v>
      </c>
      <c r="M51" s="2">
        <f t="shared" si="2"/>
        <v>80.018400009999993</v>
      </c>
      <c r="N51" s="2"/>
      <c r="O51" s="2">
        <f t="shared" si="9"/>
        <v>80.018400009999993</v>
      </c>
      <c r="Q51" s="2">
        <f t="shared" si="10"/>
        <v>57.436985</v>
      </c>
      <c r="R51" s="2">
        <f t="shared" si="3"/>
        <v>59.160094550000004</v>
      </c>
      <c r="S51" s="2"/>
      <c r="T51" s="2">
        <f t="shared" si="11"/>
        <v>59.160094550000004</v>
      </c>
      <c r="V51" s="11"/>
    </row>
    <row r="52" spans="1:22" ht="15" customHeight="1" x14ac:dyDescent="0.2">
      <c r="A52" s="103">
        <v>44075</v>
      </c>
      <c r="B52" s="5">
        <f>VLOOKUP($A52,'ESAI - Q3 - High Case'!$A$56:$N$343,9)</f>
        <v>63.872839999999997</v>
      </c>
      <c r="C52" s="2">
        <f t="shared" si="0"/>
        <v>65.789025199999998</v>
      </c>
      <c r="D52" s="2">
        <f t="shared" si="4"/>
        <v>7.5759362267504562</v>
      </c>
      <c r="E52" s="2">
        <f t="shared" si="5"/>
        <v>73.364961426750455</v>
      </c>
      <c r="G52" s="2">
        <f>VLOOKUP($A52,'ESAI - Q3 - High Case'!$A$56:$N$343,10)</f>
        <v>54.704864000000001</v>
      </c>
      <c r="H52" s="2">
        <f t="shared" si="1"/>
        <v>56.34600992</v>
      </c>
      <c r="I52" s="2">
        <f t="shared" si="6"/>
        <v>3.6068152103295308</v>
      </c>
      <c r="J52" s="2">
        <f t="shared" si="7"/>
        <v>59.952825130329529</v>
      </c>
      <c r="L52" s="2">
        <f t="shared" si="8"/>
        <v>63.872839999999997</v>
      </c>
      <c r="M52" s="2">
        <f t="shared" si="2"/>
        <v>65.789025199999998</v>
      </c>
      <c r="N52" s="2"/>
      <c r="O52" s="2">
        <f t="shared" si="9"/>
        <v>65.789025199999998</v>
      </c>
      <c r="Q52" s="2">
        <f t="shared" si="10"/>
        <v>54.704864000000001</v>
      </c>
      <c r="R52" s="2">
        <f t="shared" si="3"/>
        <v>56.34600992</v>
      </c>
      <c r="S52" s="2"/>
      <c r="T52" s="2">
        <f t="shared" si="11"/>
        <v>56.34600992</v>
      </c>
      <c r="V52" s="11"/>
    </row>
    <row r="53" spans="1:22" ht="15" customHeight="1" x14ac:dyDescent="0.2">
      <c r="A53" s="103">
        <v>44105</v>
      </c>
      <c r="B53" s="5">
        <f>VLOOKUP($A53,'ESAI - Q3 - High Case'!$A$56:$N$343,9)</f>
        <v>60.635027999999998</v>
      </c>
      <c r="C53" s="2">
        <f t="shared" si="0"/>
        <v>62.454078840000001</v>
      </c>
      <c r="D53" s="2">
        <f t="shared" si="4"/>
        <v>7.5759362267504562</v>
      </c>
      <c r="E53" s="2">
        <f t="shared" si="5"/>
        <v>70.030015066750451</v>
      </c>
      <c r="G53" s="2">
        <f>VLOOKUP($A53,'ESAI - Q3 - High Case'!$A$56:$N$343,10)</f>
        <v>52.507626999999999</v>
      </c>
      <c r="H53" s="2">
        <f t="shared" si="1"/>
        <v>54.082855809999998</v>
      </c>
      <c r="I53" s="2">
        <f t="shared" si="6"/>
        <v>3.6068152103295308</v>
      </c>
      <c r="J53" s="2">
        <f t="shared" si="7"/>
        <v>57.689671020329527</v>
      </c>
      <c r="L53" s="2">
        <f t="shared" si="8"/>
        <v>60.635027999999998</v>
      </c>
      <c r="M53" s="2">
        <f t="shared" si="2"/>
        <v>62.454078840000001</v>
      </c>
      <c r="N53" s="2"/>
      <c r="O53" s="2">
        <f t="shared" si="9"/>
        <v>62.454078840000001</v>
      </c>
      <c r="Q53" s="2">
        <f t="shared" si="10"/>
        <v>52.507626999999999</v>
      </c>
      <c r="R53" s="2">
        <f t="shared" si="3"/>
        <v>54.082855809999998</v>
      </c>
      <c r="S53" s="2"/>
      <c r="T53" s="2">
        <f t="shared" si="11"/>
        <v>54.082855809999998</v>
      </c>
      <c r="V53" s="11"/>
    </row>
    <row r="54" spans="1:22" ht="15" customHeight="1" x14ac:dyDescent="0.2">
      <c r="A54" s="103">
        <v>44136</v>
      </c>
      <c r="B54" s="5">
        <f>VLOOKUP($A54,'ESAI - Q3 - High Case'!$A$56:$N$343,9)</f>
        <v>68.772677999999999</v>
      </c>
      <c r="C54" s="2">
        <f t="shared" si="0"/>
        <v>70.835858340000001</v>
      </c>
      <c r="D54" s="2">
        <f t="shared" si="4"/>
        <v>7.5759362267504562</v>
      </c>
      <c r="E54" s="2">
        <f t="shared" si="5"/>
        <v>78.411794566750459</v>
      </c>
      <c r="G54" s="2">
        <f>VLOOKUP($A54,'ESAI - Q3 - High Case'!$A$56:$N$343,10)</f>
        <v>59.068984</v>
      </c>
      <c r="H54" s="2">
        <f t="shared" si="1"/>
        <v>60.841053520000003</v>
      </c>
      <c r="I54" s="2">
        <f t="shared" si="6"/>
        <v>3.6068152103295308</v>
      </c>
      <c r="J54" s="2">
        <f t="shared" si="7"/>
        <v>64.447868730329532</v>
      </c>
      <c r="L54" s="2">
        <f t="shared" si="8"/>
        <v>68.772677999999999</v>
      </c>
      <c r="M54" s="2">
        <f t="shared" si="2"/>
        <v>70.835858340000001</v>
      </c>
      <c r="N54" s="2"/>
      <c r="O54" s="2">
        <f t="shared" si="9"/>
        <v>70.835858340000001</v>
      </c>
      <c r="Q54" s="2">
        <f t="shared" si="10"/>
        <v>59.068984</v>
      </c>
      <c r="R54" s="2">
        <f t="shared" si="3"/>
        <v>60.841053520000003</v>
      </c>
      <c r="S54" s="2"/>
      <c r="T54" s="2">
        <f t="shared" si="11"/>
        <v>60.841053520000003</v>
      </c>
      <c r="V54" s="11"/>
    </row>
    <row r="55" spans="1:22" ht="15" customHeight="1" x14ac:dyDescent="0.2">
      <c r="A55" s="103">
        <v>44166</v>
      </c>
      <c r="B55" s="5">
        <f>VLOOKUP($A55,'ESAI - Q3 - High Case'!$A$56:$N$343,9)</f>
        <v>101.185271</v>
      </c>
      <c r="C55" s="2">
        <f t="shared" si="0"/>
        <v>104.22082913</v>
      </c>
      <c r="D55" s="2">
        <f t="shared" si="4"/>
        <v>7.5759362267504562</v>
      </c>
      <c r="E55" s="2">
        <f t="shared" si="5"/>
        <v>111.79676535675046</v>
      </c>
      <c r="G55" s="2">
        <f>VLOOKUP($A55,'ESAI - Q3 - High Case'!$A$56:$N$343,10)</f>
        <v>77.626913999999999</v>
      </c>
      <c r="H55" s="2">
        <f t="shared" si="1"/>
        <v>79.955721420000003</v>
      </c>
      <c r="I55" s="2">
        <f t="shared" si="6"/>
        <v>3.6068152103295308</v>
      </c>
      <c r="J55" s="2">
        <f t="shared" si="7"/>
        <v>83.562536630329532</v>
      </c>
      <c r="L55" s="2">
        <f t="shared" si="8"/>
        <v>101.185271</v>
      </c>
      <c r="M55" s="2">
        <f t="shared" si="2"/>
        <v>104.22082913</v>
      </c>
      <c r="N55" s="2"/>
      <c r="O55" s="2">
        <f t="shared" si="9"/>
        <v>104.22082913</v>
      </c>
      <c r="Q55" s="2">
        <f t="shared" si="10"/>
        <v>77.626913999999999</v>
      </c>
      <c r="R55" s="2">
        <f t="shared" si="3"/>
        <v>79.955721420000003</v>
      </c>
      <c r="S55" s="2"/>
      <c r="T55" s="2">
        <f t="shared" si="11"/>
        <v>79.955721420000003</v>
      </c>
      <c r="V55" s="11"/>
    </row>
    <row r="56" spans="1:22" ht="15" customHeight="1" x14ac:dyDescent="0.2">
      <c r="A56" s="103">
        <v>44197</v>
      </c>
      <c r="B56" s="5">
        <f>VLOOKUP($A56,'ESAI - Q3 - High Case'!$A$56:$N$343,9)</f>
        <v>142.16074399999999</v>
      </c>
      <c r="C56" s="2">
        <f t="shared" si="0"/>
        <v>146.42556632</v>
      </c>
      <c r="D56" s="2">
        <f t="shared" si="4"/>
        <v>7.6516955890179617</v>
      </c>
      <c r="E56" s="2">
        <f t="shared" si="5"/>
        <v>154.07726190901798</v>
      </c>
      <c r="G56" s="2">
        <f>VLOOKUP($A56,'ESAI - Q3 - High Case'!$A$56:$N$343,10)</f>
        <v>99.113872000000001</v>
      </c>
      <c r="H56" s="2">
        <f t="shared" si="1"/>
        <v>102.08728816</v>
      </c>
      <c r="I56" s="2">
        <f t="shared" si="6"/>
        <v>3.6428833624328263</v>
      </c>
      <c r="J56" s="2">
        <f t="shared" si="7"/>
        <v>105.73017152243283</v>
      </c>
      <c r="L56" s="2">
        <f t="shared" si="8"/>
        <v>142.16074399999999</v>
      </c>
      <c r="M56" s="2">
        <f t="shared" si="2"/>
        <v>146.42556632</v>
      </c>
      <c r="N56" s="2"/>
      <c r="O56" s="2">
        <f t="shared" si="9"/>
        <v>146.42556632</v>
      </c>
      <c r="Q56" s="2">
        <f t="shared" si="10"/>
        <v>99.113872000000001</v>
      </c>
      <c r="R56" s="2">
        <f t="shared" si="3"/>
        <v>102.08728816</v>
      </c>
      <c r="S56" s="2"/>
      <c r="T56" s="2">
        <f t="shared" si="11"/>
        <v>102.08728816</v>
      </c>
      <c r="V56" s="11"/>
    </row>
    <row r="57" spans="1:22" ht="15" customHeight="1" x14ac:dyDescent="0.2">
      <c r="A57" s="103">
        <v>44228</v>
      </c>
      <c r="B57" s="5">
        <f>VLOOKUP($A57,'ESAI - Q3 - High Case'!$A$56:$N$343,9)</f>
        <v>105.74131199999999</v>
      </c>
      <c r="C57" s="2">
        <f t="shared" si="0"/>
        <v>108.91355136</v>
      </c>
      <c r="D57" s="2">
        <f t="shared" si="4"/>
        <v>7.6516955890179617</v>
      </c>
      <c r="E57" s="2">
        <f t="shared" si="5"/>
        <v>116.56524694901796</v>
      </c>
      <c r="G57" s="2">
        <f>VLOOKUP($A57,'ESAI - Q3 - High Case'!$A$56:$N$343,10)</f>
        <v>88.603323000000003</v>
      </c>
      <c r="H57" s="2">
        <f t="shared" si="1"/>
        <v>91.261422690000003</v>
      </c>
      <c r="I57" s="2">
        <f t="shared" si="6"/>
        <v>3.6428833624328263</v>
      </c>
      <c r="J57" s="2">
        <f t="shared" si="7"/>
        <v>94.90430605243283</v>
      </c>
      <c r="L57" s="2">
        <f t="shared" si="8"/>
        <v>105.74131199999999</v>
      </c>
      <c r="M57" s="2">
        <f t="shared" si="2"/>
        <v>108.91355136</v>
      </c>
      <c r="N57" s="2"/>
      <c r="O57" s="2">
        <f t="shared" si="9"/>
        <v>108.91355136</v>
      </c>
      <c r="Q57" s="2">
        <f t="shared" si="10"/>
        <v>88.603323000000003</v>
      </c>
      <c r="R57" s="2">
        <f t="shared" si="3"/>
        <v>91.261422690000003</v>
      </c>
      <c r="S57" s="2"/>
      <c r="T57" s="2">
        <f t="shared" si="11"/>
        <v>91.261422690000003</v>
      </c>
      <c r="V57" s="11"/>
    </row>
    <row r="58" spans="1:22" ht="15" customHeight="1" x14ac:dyDescent="0.2">
      <c r="A58" s="103">
        <v>44256</v>
      </c>
      <c r="B58" s="5">
        <f>VLOOKUP($A58,'ESAI - Q3 - High Case'!$A$56:$N$343,9)</f>
        <v>73.629429000000002</v>
      </c>
      <c r="C58" s="2">
        <f t="shared" si="0"/>
        <v>75.838311869999998</v>
      </c>
      <c r="D58" s="2">
        <f t="shared" si="4"/>
        <v>7.6516955890179617</v>
      </c>
      <c r="E58" s="2">
        <f t="shared" si="5"/>
        <v>83.49000745901796</v>
      </c>
      <c r="G58" s="2">
        <f>VLOOKUP($A58,'ESAI - Q3 - High Case'!$A$56:$N$343,10)</f>
        <v>60.692951999999998</v>
      </c>
      <c r="H58" s="2">
        <f t="shared" si="1"/>
        <v>62.513740560000002</v>
      </c>
      <c r="I58" s="2">
        <f t="shared" si="6"/>
        <v>3.6428833624328263</v>
      </c>
      <c r="J58" s="2">
        <f t="shared" si="7"/>
        <v>66.156623922432829</v>
      </c>
      <c r="L58" s="2">
        <f t="shared" si="8"/>
        <v>73.629429000000002</v>
      </c>
      <c r="M58" s="2">
        <f t="shared" si="2"/>
        <v>75.838311869999998</v>
      </c>
      <c r="N58" s="2"/>
      <c r="O58" s="2">
        <f t="shared" si="9"/>
        <v>75.838311869999998</v>
      </c>
      <c r="Q58" s="2">
        <f t="shared" si="10"/>
        <v>60.692951999999998</v>
      </c>
      <c r="R58" s="2">
        <f t="shared" si="3"/>
        <v>62.513740560000002</v>
      </c>
      <c r="S58" s="2"/>
      <c r="T58" s="2">
        <f t="shared" si="11"/>
        <v>62.513740560000002</v>
      </c>
      <c r="V58" s="11"/>
    </row>
    <row r="59" spans="1:22" ht="15" customHeight="1" x14ac:dyDescent="0.2">
      <c r="A59" s="103">
        <v>44287</v>
      </c>
      <c r="B59" s="5">
        <f>VLOOKUP($A59,'ESAI - Q3 - High Case'!$A$56:$N$343,9)</f>
        <v>67.519459999999995</v>
      </c>
      <c r="C59" s="2">
        <f t="shared" si="0"/>
        <v>69.545043800000002</v>
      </c>
      <c r="D59" s="2">
        <f t="shared" si="4"/>
        <v>7.6516955890179617</v>
      </c>
      <c r="E59" s="2">
        <f t="shared" si="5"/>
        <v>77.196739389017964</v>
      </c>
      <c r="G59" s="2">
        <f>VLOOKUP($A59,'ESAI - Q3 - High Case'!$A$56:$N$343,10)</f>
        <v>53.845353000000003</v>
      </c>
      <c r="H59" s="2">
        <f t="shared" si="1"/>
        <v>55.460713590000005</v>
      </c>
      <c r="I59" s="2">
        <f t="shared" si="6"/>
        <v>3.6428833624328263</v>
      </c>
      <c r="J59" s="2">
        <f t="shared" si="7"/>
        <v>59.103596952432831</v>
      </c>
      <c r="L59" s="2">
        <f t="shared" si="8"/>
        <v>67.519459999999995</v>
      </c>
      <c r="M59" s="2">
        <f t="shared" si="2"/>
        <v>69.545043800000002</v>
      </c>
      <c r="N59" s="2"/>
      <c r="O59" s="2">
        <f t="shared" si="9"/>
        <v>69.545043800000002</v>
      </c>
      <c r="Q59" s="2">
        <f t="shared" si="10"/>
        <v>53.845353000000003</v>
      </c>
      <c r="R59" s="2">
        <f t="shared" si="3"/>
        <v>55.460713590000005</v>
      </c>
      <c r="S59" s="2"/>
      <c r="T59" s="2">
        <f t="shared" si="11"/>
        <v>55.460713590000005</v>
      </c>
      <c r="V59" s="11"/>
    </row>
    <row r="60" spans="1:22" ht="15" customHeight="1" x14ac:dyDescent="0.2">
      <c r="A60" s="103">
        <v>44317</v>
      </c>
      <c r="B60" s="5">
        <f>VLOOKUP($A60,'ESAI - Q3 - High Case'!$A$56:$N$343,9)</f>
        <v>71.989165999999997</v>
      </c>
      <c r="C60" s="2">
        <f t="shared" si="0"/>
        <v>74.148840980000003</v>
      </c>
      <c r="D60" s="2">
        <f t="shared" si="4"/>
        <v>7.6516955890179617</v>
      </c>
      <c r="E60" s="2">
        <f t="shared" si="5"/>
        <v>81.800536569017964</v>
      </c>
      <c r="G60" s="2">
        <f>VLOOKUP($A60,'ESAI - Q3 - High Case'!$A$56:$N$343,10)</f>
        <v>55.052132</v>
      </c>
      <c r="H60" s="2">
        <f t="shared" si="1"/>
        <v>56.703695960000005</v>
      </c>
      <c r="I60" s="2">
        <f t="shared" si="6"/>
        <v>3.6428833624328263</v>
      </c>
      <c r="J60" s="2">
        <f t="shared" si="7"/>
        <v>60.346579322432831</v>
      </c>
      <c r="L60" s="2">
        <f t="shared" si="8"/>
        <v>71.989165999999997</v>
      </c>
      <c r="M60" s="2">
        <f t="shared" si="2"/>
        <v>74.148840980000003</v>
      </c>
      <c r="N60" s="2"/>
      <c r="O60" s="2">
        <f t="shared" si="9"/>
        <v>74.148840980000003</v>
      </c>
      <c r="Q60" s="2">
        <f t="shared" si="10"/>
        <v>55.052132</v>
      </c>
      <c r="R60" s="2">
        <f t="shared" si="3"/>
        <v>56.703695960000005</v>
      </c>
      <c r="S60" s="2"/>
      <c r="T60" s="2">
        <f t="shared" si="11"/>
        <v>56.703695960000005</v>
      </c>
      <c r="V60" s="11"/>
    </row>
    <row r="61" spans="1:22" ht="15" customHeight="1" x14ac:dyDescent="0.2">
      <c r="A61" s="103">
        <v>44348</v>
      </c>
      <c r="B61" s="5">
        <f>VLOOKUP($A61,'ESAI - Q3 - High Case'!$A$56:$N$343,9)</f>
        <v>81.168408999999997</v>
      </c>
      <c r="C61" s="2">
        <f t="shared" si="0"/>
        <v>83.603461269999997</v>
      </c>
      <c r="D61" s="2">
        <f t="shared" si="4"/>
        <v>7.6516955890179617</v>
      </c>
      <c r="E61" s="2">
        <f t="shared" si="5"/>
        <v>91.255156859017958</v>
      </c>
      <c r="G61" s="2">
        <f>VLOOKUP($A61,'ESAI - Q3 - High Case'!$A$56:$N$343,10)</f>
        <v>56.562227999999998</v>
      </c>
      <c r="H61" s="2">
        <f t="shared" si="1"/>
        <v>58.259094839999996</v>
      </c>
      <c r="I61" s="2">
        <f t="shared" si="6"/>
        <v>3.6428833624328263</v>
      </c>
      <c r="J61" s="2">
        <f t="shared" si="7"/>
        <v>61.901978202432822</v>
      </c>
      <c r="L61" s="2">
        <f t="shared" si="8"/>
        <v>81.168408999999997</v>
      </c>
      <c r="M61" s="2">
        <f t="shared" si="2"/>
        <v>83.603461269999997</v>
      </c>
      <c r="N61" s="2"/>
      <c r="O61" s="2">
        <f t="shared" si="9"/>
        <v>83.603461269999997</v>
      </c>
      <c r="Q61" s="2">
        <f t="shared" si="10"/>
        <v>56.562227999999998</v>
      </c>
      <c r="R61" s="2">
        <f t="shared" si="3"/>
        <v>58.259094839999996</v>
      </c>
      <c r="S61" s="2"/>
      <c r="T61" s="2">
        <f t="shared" si="11"/>
        <v>58.259094839999996</v>
      </c>
      <c r="V61" s="11"/>
    </row>
    <row r="62" spans="1:22" ht="15" customHeight="1" x14ac:dyDescent="0.2">
      <c r="A62" s="103">
        <v>44378</v>
      </c>
      <c r="B62" s="5">
        <f>VLOOKUP($A62,'ESAI - Q3 - High Case'!$A$56:$N$343,9)</f>
        <v>96.667413999999994</v>
      </c>
      <c r="C62" s="2">
        <f t="shared" si="0"/>
        <v>99.567436419999993</v>
      </c>
      <c r="D62" s="2">
        <f t="shared" si="4"/>
        <v>7.6516955890179617</v>
      </c>
      <c r="E62" s="2">
        <f t="shared" si="5"/>
        <v>107.21913200901795</v>
      </c>
      <c r="G62" s="2">
        <f>VLOOKUP($A62,'ESAI - Q3 - High Case'!$A$56:$N$343,10)</f>
        <v>61.126325999999999</v>
      </c>
      <c r="H62" s="2">
        <f t="shared" si="1"/>
        <v>62.960115780000002</v>
      </c>
      <c r="I62" s="2">
        <f t="shared" si="6"/>
        <v>3.6428833624328263</v>
      </c>
      <c r="J62" s="2">
        <f t="shared" si="7"/>
        <v>66.602999142432822</v>
      </c>
      <c r="L62" s="2">
        <f t="shared" si="8"/>
        <v>96.667413999999994</v>
      </c>
      <c r="M62" s="2">
        <f t="shared" si="2"/>
        <v>99.567436419999993</v>
      </c>
      <c r="N62" s="2"/>
      <c r="O62" s="2">
        <f t="shared" si="9"/>
        <v>99.567436419999993</v>
      </c>
      <c r="Q62" s="2">
        <f t="shared" si="10"/>
        <v>61.126325999999999</v>
      </c>
      <c r="R62" s="2">
        <f t="shared" si="3"/>
        <v>62.960115780000002</v>
      </c>
      <c r="S62" s="2"/>
      <c r="T62" s="2">
        <f t="shared" si="11"/>
        <v>62.960115780000002</v>
      </c>
      <c r="V62" s="11"/>
    </row>
    <row r="63" spans="1:22" ht="15" customHeight="1" x14ac:dyDescent="0.2">
      <c r="A63" s="103">
        <v>44409</v>
      </c>
      <c r="B63" s="5">
        <f>VLOOKUP($A63,'ESAI - Q3 - High Case'!$A$56:$N$343,9)</f>
        <v>78.938181</v>
      </c>
      <c r="C63" s="2">
        <f t="shared" si="0"/>
        <v>81.306326429999999</v>
      </c>
      <c r="D63" s="2">
        <f t="shared" si="4"/>
        <v>7.6516955890179617</v>
      </c>
      <c r="E63" s="2">
        <f t="shared" si="5"/>
        <v>88.95802201901796</v>
      </c>
      <c r="G63" s="2">
        <f>VLOOKUP($A63,'ESAI - Q3 - High Case'!$A$56:$N$343,10)</f>
        <v>59.203085999999999</v>
      </c>
      <c r="H63" s="2">
        <f t="shared" si="1"/>
        <v>60.979178580000003</v>
      </c>
      <c r="I63" s="2">
        <f t="shared" si="6"/>
        <v>3.6428833624328263</v>
      </c>
      <c r="J63" s="2">
        <f t="shared" si="7"/>
        <v>64.622061942432822</v>
      </c>
      <c r="L63" s="2">
        <f t="shared" si="8"/>
        <v>78.938181</v>
      </c>
      <c r="M63" s="2">
        <f t="shared" si="2"/>
        <v>81.306326429999999</v>
      </c>
      <c r="N63" s="2"/>
      <c r="O63" s="2">
        <f t="shared" si="9"/>
        <v>81.306326429999999</v>
      </c>
      <c r="Q63" s="2">
        <f t="shared" si="10"/>
        <v>59.203085999999999</v>
      </c>
      <c r="R63" s="2">
        <f t="shared" si="3"/>
        <v>60.979178580000003</v>
      </c>
      <c r="S63" s="2"/>
      <c r="T63" s="2">
        <f t="shared" si="11"/>
        <v>60.979178580000003</v>
      </c>
      <c r="V63" s="11"/>
    </row>
    <row r="64" spans="1:22" ht="15" customHeight="1" x14ac:dyDescent="0.2">
      <c r="A64" s="103">
        <v>44440</v>
      </c>
      <c r="B64" s="5">
        <f>VLOOKUP($A64,'ESAI - Q3 - High Case'!$A$56:$N$343,9)</f>
        <v>65.308636000000007</v>
      </c>
      <c r="C64" s="2">
        <f t="shared" si="0"/>
        <v>67.267895080000002</v>
      </c>
      <c r="D64" s="2">
        <f t="shared" si="4"/>
        <v>7.6516955890179617</v>
      </c>
      <c r="E64" s="2">
        <f t="shared" si="5"/>
        <v>74.919590669017964</v>
      </c>
      <c r="G64" s="2">
        <f>VLOOKUP($A64,'ESAI - Q3 - High Case'!$A$56:$N$343,10)</f>
        <v>56.779538000000002</v>
      </c>
      <c r="H64" s="2">
        <f t="shared" si="1"/>
        <v>58.482924140000002</v>
      </c>
      <c r="I64" s="2">
        <f t="shared" si="6"/>
        <v>3.6428833624328263</v>
      </c>
      <c r="J64" s="2">
        <f t="shared" si="7"/>
        <v>62.125807502432828</v>
      </c>
      <c r="L64" s="2">
        <f t="shared" si="8"/>
        <v>65.308636000000007</v>
      </c>
      <c r="M64" s="2">
        <f t="shared" si="2"/>
        <v>67.267895080000002</v>
      </c>
      <c r="N64" s="2"/>
      <c r="O64" s="2">
        <f t="shared" si="9"/>
        <v>67.267895080000002</v>
      </c>
      <c r="Q64" s="2">
        <f t="shared" si="10"/>
        <v>56.779538000000002</v>
      </c>
      <c r="R64" s="2">
        <f t="shared" si="3"/>
        <v>58.482924140000002</v>
      </c>
      <c r="S64" s="2"/>
      <c r="T64" s="2">
        <f t="shared" si="11"/>
        <v>58.482924140000002</v>
      </c>
      <c r="V64" s="11"/>
    </row>
    <row r="65" spans="1:22" ht="15" customHeight="1" x14ac:dyDescent="0.2">
      <c r="A65" s="103">
        <v>44470</v>
      </c>
      <c r="B65" s="5">
        <f>VLOOKUP($A65,'ESAI - Q3 - High Case'!$A$56:$N$343,9)</f>
        <v>62.140504999999997</v>
      </c>
      <c r="C65" s="2">
        <f t="shared" si="0"/>
        <v>64.004720149999997</v>
      </c>
      <c r="D65" s="2">
        <f t="shared" si="4"/>
        <v>7.6516955890179617</v>
      </c>
      <c r="E65" s="2">
        <f t="shared" si="5"/>
        <v>71.656415739017959</v>
      </c>
      <c r="G65" s="2">
        <f>VLOOKUP($A65,'ESAI - Q3 - High Case'!$A$56:$N$343,10)</f>
        <v>54.208872</v>
      </c>
      <c r="H65" s="2">
        <f t="shared" si="1"/>
        <v>55.83513816</v>
      </c>
      <c r="I65" s="2">
        <f t="shared" si="6"/>
        <v>3.6428833624328263</v>
      </c>
      <c r="J65" s="2">
        <f t="shared" si="7"/>
        <v>59.478021522432826</v>
      </c>
      <c r="L65" s="2">
        <f t="shared" si="8"/>
        <v>62.140504999999997</v>
      </c>
      <c r="M65" s="2">
        <f t="shared" si="2"/>
        <v>64.004720149999997</v>
      </c>
      <c r="N65" s="2"/>
      <c r="O65" s="2">
        <f t="shared" si="9"/>
        <v>64.004720149999997</v>
      </c>
      <c r="Q65" s="2">
        <f t="shared" si="10"/>
        <v>54.208872</v>
      </c>
      <c r="R65" s="2">
        <f t="shared" si="3"/>
        <v>55.83513816</v>
      </c>
      <c r="S65" s="2"/>
      <c r="T65" s="2">
        <f t="shared" si="11"/>
        <v>55.83513816</v>
      </c>
      <c r="V65" s="11"/>
    </row>
    <row r="66" spans="1:22" ht="15" customHeight="1" x14ac:dyDescent="0.2">
      <c r="A66" s="103">
        <v>44501</v>
      </c>
      <c r="B66" s="5">
        <f>VLOOKUP($A66,'ESAI - Q3 - High Case'!$A$56:$N$343,9)</f>
        <v>71.394914</v>
      </c>
      <c r="C66" s="2">
        <f t="shared" si="0"/>
        <v>73.536761420000005</v>
      </c>
      <c r="D66" s="2">
        <f t="shared" si="4"/>
        <v>7.6516955890179617</v>
      </c>
      <c r="E66" s="2">
        <f t="shared" si="5"/>
        <v>81.188457009017966</v>
      </c>
      <c r="G66" s="2">
        <f>VLOOKUP($A66,'ESAI - Q3 - High Case'!$A$56:$N$343,10)</f>
        <v>60.932282000000001</v>
      </c>
      <c r="H66" s="2">
        <f t="shared" si="1"/>
        <v>62.760250460000002</v>
      </c>
      <c r="I66" s="2">
        <f t="shared" si="6"/>
        <v>3.6428833624328263</v>
      </c>
      <c r="J66" s="2">
        <f t="shared" si="7"/>
        <v>66.403133822432835</v>
      </c>
      <c r="L66" s="2">
        <f t="shared" si="8"/>
        <v>71.394914</v>
      </c>
      <c r="M66" s="2">
        <f t="shared" si="2"/>
        <v>73.536761420000005</v>
      </c>
      <c r="N66" s="2"/>
      <c r="O66" s="2">
        <f t="shared" si="9"/>
        <v>73.536761420000005</v>
      </c>
      <c r="Q66" s="2">
        <f t="shared" si="10"/>
        <v>60.932282000000001</v>
      </c>
      <c r="R66" s="2">
        <f t="shared" si="3"/>
        <v>62.760250460000002</v>
      </c>
      <c r="S66" s="2"/>
      <c r="T66" s="2">
        <f t="shared" si="11"/>
        <v>62.760250460000002</v>
      </c>
      <c r="V66" s="11"/>
    </row>
    <row r="67" spans="1:22" ht="15" customHeight="1" x14ac:dyDescent="0.2">
      <c r="A67" s="104">
        <v>44531</v>
      </c>
      <c r="B67" s="110">
        <f>VLOOKUP($A67,'ESAI - Q3 - High Case'!$A$56:$N$343,9)</f>
        <v>103.582201</v>
      </c>
      <c r="C67" s="9">
        <f t="shared" si="0"/>
        <v>106.68966703</v>
      </c>
      <c r="D67" s="9">
        <f t="shared" si="4"/>
        <v>7.6516955890179617</v>
      </c>
      <c r="E67" s="9">
        <f t="shared" si="5"/>
        <v>114.34136261901796</v>
      </c>
      <c r="F67" s="111"/>
      <c r="G67" s="9">
        <f>VLOOKUP($A67,'ESAI - Q3 - High Case'!$A$56:$N$343,10)</f>
        <v>79.757233999999997</v>
      </c>
      <c r="H67" s="9">
        <f t="shared" si="1"/>
        <v>82.149951020000003</v>
      </c>
      <c r="I67" s="9">
        <f t="shared" si="6"/>
        <v>3.6428833624328263</v>
      </c>
      <c r="J67" s="9">
        <f t="shared" si="7"/>
        <v>85.792834382432829</v>
      </c>
      <c r="K67" s="111"/>
      <c r="L67" s="9">
        <f t="shared" si="8"/>
        <v>103.582201</v>
      </c>
      <c r="M67" s="9">
        <f t="shared" si="2"/>
        <v>106.68966703</v>
      </c>
      <c r="N67" s="9"/>
      <c r="O67" s="9">
        <f t="shared" si="9"/>
        <v>106.68966703</v>
      </c>
      <c r="P67" s="111"/>
      <c r="Q67" s="9">
        <f t="shared" si="10"/>
        <v>79.757233999999997</v>
      </c>
      <c r="R67" s="9">
        <f t="shared" si="3"/>
        <v>82.149951020000003</v>
      </c>
      <c r="S67" s="9"/>
      <c r="T67" s="9">
        <f t="shared" si="11"/>
        <v>82.149951020000003</v>
      </c>
      <c r="V67" s="11"/>
    </row>
    <row r="68" spans="1:22" ht="15" customHeight="1" x14ac:dyDescent="0.2">
      <c r="A68" s="103">
        <v>44562</v>
      </c>
      <c r="B68" s="5">
        <f>VLOOKUP($A68,'ESAI - Q3 - High Case'!$A$56:$N$343,9)</f>
        <v>146.11720199999999</v>
      </c>
      <c r="C68" s="2">
        <f t="shared" si="0"/>
        <v>150.50071806</v>
      </c>
      <c r="D68" s="2">
        <f t="shared" si="4"/>
        <v>7.7282125449081409</v>
      </c>
      <c r="E68" s="2">
        <f t="shared" si="5"/>
        <v>158.22893060490813</v>
      </c>
      <c r="G68" s="2">
        <f>VLOOKUP($A68,'ESAI - Q3 - High Case'!$A$56:$N$343,10)</f>
        <v>102.26129899999999</v>
      </c>
      <c r="H68" s="2">
        <f t="shared" si="1"/>
        <v>105.32913796999999</v>
      </c>
      <c r="I68" s="2">
        <f t="shared" si="6"/>
        <v>3.6793121960571549</v>
      </c>
      <c r="J68" s="2">
        <f t="shared" si="7"/>
        <v>109.00845016605714</v>
      </c>
      <c r="L68" s="2">
        <f t="shared" si="8"/>
        <v>146.11720199999999</v>
      </c>
      <c r="M68" s="2">
        <f t="shared" si="2"/>
        <v>150.50071806</v>
      </c>
      <c r="N68" s="2"/>
      <c r="O68" s="2">
        <f t="shared" si="9"/>
        <v>150.50071806</v>
      </c>
      <c r="Q68" s="2">
        <f t="shared" si="10"/>
        <v>102.26129899999999</v>
      </c>
      <c r="R68" s="2">
        <f t="shared" si="3"/>
        <v>105.32913796999999</v>
      </c>
      <c r="S68" s="2"/>
      <c r="T68" s="2">
        <f t="shared" si="11"/>
        <v>105.32913796999999</v>
      </c>
      <c r="V68" s="11"/>
    </row>
    <row r="69" spans="1:22" ht="15" customHeight="1" x14ac:dyDescent="0.2">
      <c r="A69" s="103">
        <v>44593</v>
      </c>
      <c r="B69" s="5">
        <f>VLOOKUP($A69,'ESAI - Q3 - High Case'!$A$56:$N$343,9)</f>
        <v>109.096718</v>
      </c>
      <c r="C69" s="2">
        <f t="shared" si="0"/>
        <v>112.36961954</v>
      </c>
      <c r="D69" s="2">
        <f t="shared" si="4"/>
        <v>7.7282125449081409</v>
      </c>
      <c r="E69" s="2">
        <f t="shared" si="5"/>
        <v>120.09783208490815</v>
      </c>
      <c r="G69" s="2">
        <f>VLOOKUP($A69,'ESAI - Q3 - High Case'!$A$56:$N$343,10)</f>
        <v>91.978210000000004</v>
      </c>
      <c r="H69" s="2">
        <f t="shared" si="1"/>
        <v>94.737556300000008</v>
      </c>
      <c r="I69" s="2">
        <f t="shared" si="6"/>
        <v>3.6793121960571549</v>
      </c>
      <c r="J69" s="2">
        <f t="shared" si="7"/>
        <v>98.416868496057162</v>
      </c>
      <c r="L69" s="2">
        <f t="shared" si="8"/>
        <v>109.096718</v>
      </c>
      <c r="M69" s="2">
        <f t="shared" si="2"/>
        <v>112.36961954</v>
      </c>
      <c r="N69" s="2"/>
      <c r="O69" s="2">
        <f t="shared" si="9"/>
        <v>112.36961954</v>
      </c>
      <c r="Q69" s="2">
        <f t="shared" si="10"/>
        <v>91.978210000000004</v>
      </c>
      <c r="R69" s="2">
        <f t="shared" si="3"/>
        <v>94.737556300000008</v>
      </c>
      <c r="S69" s="2"/>
      <c r="T69" s="2">
        <f t="shared" si="11"/>
        <v>94.737556300000008</v>
      </c>
      <c r="V69" s="11"/>
    </row>
    <row r="70" spans="1:22" ht="15" customHeight="1" x14ac:dyDescent="0.2">
      <c r="A70" s="103">
        <v>44621</v>
      </c>
      <c r="B70" s="5">
        <f>VLOOKUP($A70,'ESAI - Q3 - High Case'!$A$56:$N$343,9)</f>
        <v>76.227526999999995</v>
      </c>
      <c r="C70" s="2">
        <f t="shared" si="0"/>
        <v>78.514352809999991</v>
      </c>
      <c r="D70" s="2">
        <f t="shared" si="4"/>
        <v>7.7282125449081409</v>
      </c>
      <c r="E70" s="2">
        <f t="shared" si="5"/>
        <v>86.242565354908137</v>
      </c>
      <c r="G70" s="2">
        <f>VLOOKUP($A70,'ESAI - Q3 - High Case'!$A$56:$N$343,10)</f>
        <v>63.475850999999999</v>
      </c>
      <c r="H70" s="2">
        <f t="shared" si="1"/>
        <v>65.380126529999998</v>
      </c>
      <c r="I70" s="2">
        <f t="shared" si="6"/>
        <v>3.6793121960571549</v>
      </c>
      <c r="J70" s="2">
        <f t="shared" si="7"/>
        <v>69.059438726057152</v>
      </c>
      <c r="L70" s="2">
        <f t="shared" si="8"/>
        <v>76.227526999999995</v>
      </c>
      <c r="M70" s="2">
        <f t="shared" si="2"/>
        <v>78.514352809999991</v>
      </c>
      <c r="N70" s="2"/>
      <c r="O70" s="2">
        <f t="shared" si="9"/>
        <v>78.514352809999991</v>
      </c>
      <c r="Q70" s="2">
        <f t="shared" si="10"/>
        <v>63.475850999999999</v>
      </c>
      <c r="R70" s="2">
        <f t="shared" si="3"/>
        <v>65.380126529999998</v>
      </c>
      <c r="S70" s="2"/>
      <c r="T70" s="2">
        <f t="shared" si="11"/>
        <v>65.380126529999998</v>
      </c>
      <c r="V70" s="11"/>
    </row>
    <row r="71" spans="1:22" ht="15" customHeight="1" x14ac:dyDescent="0.2">
      <c r="A71" s="103">
        <v>44652</v>
      </c>
      <c r="B71" s="5">
        <f>VLOOKUP($A71,'ESAI - Q3 - High Case'!$A$56:$N$343,9)</f>
        <v>71.078035</v>
      </c>
      <c r="C71" s="2">
        <f t="shared" si="0"/>
        <v>73.210376050000008</v>
      </c>
      <c r="D71" s="2">
        <f t="shared" si="4"/>
        <v>7.7282125449081409</v>
      </c>
      <c r="E71" s="2">
        <f t="shared" si="5"/>
        <v>80.938588594908154</v>
      </c>
      <c r="G71" s="2">
        <f>VLOOKUP($A71,'ESAI - Q3 - High Case'!$A$56:$N$343,10)</f>
        <v>56.840859000000002</v>
      </c>
      <c r="H71" s="2">
        <f t="shared" si="1"/>
        <v>58.54608477</v>
      </c>
      <c r="I71" s="2">
        <f t="shared" si="6"/>
        <v>3.6793121960571549</v>
      </c>
      <c r="J71" s="2">
        <f t="shared" si="7"/>
        <v>62.225396966057154</v>
      </c>
      <c r="L71" s="2">
        <f t="shared" si="8"/>
        <v>71.078035</v>
      </c>
      <c r="M71" s="2">
        <f t="shared" si="2"/>
        <v>73.210376050000008</v>
      </c>
      <c r="N71" s="2"/>
      <c r="O71" s="2">
        <f t="shared" si="9"/>
        <v>73.210376050000008</v>
      </c>
      <c r="Q71" s="2">
        <f t="shared" si="10"/>
        <v>56.840859000000002</v>
      </c>
      <c r="R71" s="2">
        <f t="shared" si="3"/>
        <v>58.54608477</v>
      </c>
      <c r="S71" s="2"/>
      <c r="T71" s="2">
        <f t="shared" si="11"/>
        <v>58.54608477</v>
      </c>
      <c r="V71" s="11"/>
    </row>
    <row r="72" spans="1:22" ht="15" customHeight="1" x14ac:dyDescent="0.2">
      <c r="A72" s="103">
        <v>44682</v>
      </c>
      <c r="B72" s="5">
        <f>VLOOKUP($A72,'ESAI - Q3 - High Case'!$A$56:$N$343,9)</f>
        <v>80.03125</v>
      </c>
      <c r="C72" s="2">
        <f t="shared" ref="C72:C135" si="12">B72*ForEx</f>
        <v>82.432187499999998</v>
      </c>
      <c r="D72" s="2">
        <f t="shared" si="4"/>
        <v>7.7282125449081409</v>
      </c>
      <c r="E72" s="2">
        <f t="shared" si="5"/>
        <v>90.160400044908144</v>
      </c>
      <c r="G72" s="2">
        <f>VLOOKUP($A72,'ESAI - Q3 - High Case'!$A$56:$N$343,10)</f>
        <v>58.253034999999997</v>
      </c>
      <c r="H72" s="2">
        <f t="shared" ref="H72:H135" si="13">G72*ForEx</f>
        <v>60.000626050000001</v>
      </c>
      <c r="I72" s="2">
        <f t="shared" si="6"/>
        <v>3.6793121960571549</v>
      </c>
      <c r="J72" s="2">
        <f t="shared" si="7"/>
        <v>63.679938246057155</v>
      </c>
      <c r="L72" s="2">
        <f t="shared" si="8"/>
        <v>80.03125</v>
      </c>
      <c r="M72" s="2">
        <f t="shared" ref="M72:M135" si="14">L72*ForEx</f>
        <v>82.432187499999998</v>
      </c>
      <c r="N72" s="2"/>
      <c r="O72" s="2">
        <f t="shared" si="9"/>
        <v>82.432187499999998</v>
      </c>
      <c r="Q72" s="2">
        <f t="shared" si="10"/>
        <v>58.253034999999997</v>
      </c>
      <c r="R72" s="2">
        <f t="shared" ref="R72:R135" si="15">Q72*ForEx</f>
        <v>60.000626050000001</v>
      </c>
      <c r="S72" s="2"/>
      <c r="T72" s="2">
        <f t="shared" si="11"/>
        <v>60.000626050000001</v>
      </c>
      <c r="V72" s="11"/>
    </row>
    <row r="73" spans="1:22" ht="15" customHeight="1" x14ac:dyDescent="0.2">
      <c r="A73" s="103">
        <v>44713</v>
      </c>
      <c r="B73" s="5">
        <f>VLOOKUP($A73,'ESAI - Q3 - High Case'!$A$56:$N$343,9)</f>
        <v>83.496106999999995</v>
      </c>
      <c r="C73" s="2">
        <f t="shared" si="12"/>
        <v>86.000990209999998</v>
      </c>
      <c r="D73" s="2">
        <f t="shared" ref="D73:D136" si="16">$D$316*(1+$D$320)^((YEAR($A73)-$D$319))</f>
        <v>7.7282125449081409</v>
      </c>
      <c r="E73" s="2">
        <f t="shared" ref="E73:E136" si="17">C73+D73</f>
        <v>93.729202754908144</v>
      </c>
      <c r="G73" s="2">
        <f>VLOOKUP($A73,'ESAI - Q3 - High Case'!$A$56:$N$343,10)</f>
        <v>60.013097000000002</v>
      </c>
      <c r="H73" s="2">
        <f t="shared" si="13"/>
        <v>61.813489910000001</v>
      </c>
      <c r="I73" s="2">
        <f t="shared" ref="I73:I136" si="18">$D$317*(1+$D$320)^((YEAR($A73)-$D$319))</f>
        <v>3.6793121960571549</v>
      </c>
      <c r="J73" s="2">
        <f t="shared" ref="J73:J136" si="19">H73+I73</f>
        <v>65.492802106057155</v>
      </c>
      <c r="L73" s="2">
        <f t="shared" ref="L73:L136" si="20">B73</f>
        <v>83.496106999999995</v>
      </c>
      <c r="M73" s="2">
        <f t="shared" si="14"/>
        <v>86.000990209999998</v>
      </c>
      <c r="N73" s="2"/>
      <c r="O73" s="2">
        <f t="shared" ref="O73:O136" si="21">M73+N73</f>
        <v>86.000990209999998</v>
      </c>
      <c r="Q73" s="2">
        <f t="shared" ref="Q73:Q136" si="22">G73</f>
        <v>60.013097000000002</v>
      </c>
      <c r="R73" s="2">
        <f t="shared" si="15"/>
        <v>61.813489910000001</v>
      </c>
      <c r="S73" s="2"/>
      <c r="T73" s="2">
        <f t="shared" ref="T73:T136" si="23">R73+S73</f>
        <v>61.813489910000001</v>
      </c>
      <c r="V73" s="11"/>
    </row>
    <row r="74" spans="1:22" ht="15" customHeight="1" x14ac:dyDescent="0.2">
      <c r="A74" s="103">
        <v>44743</v>
      </c>
      <c r="B74" s="5">
        <f>VLOOKUP($A74,'ESAI - Q3 - High Case'!$A$56:$N$343,9)</f>
        <v>99.807083000000006</v>
      </c>
      <c r="C74" s="2">
        <f t="shared" si="12"/>
        <v>102.80129549000002</v>
      </c>
      <c r="D74" s="2">
        <f t="shared" si="16"/>
        <v>7.7282125449081409</v>
      </c>
      <c r="E74" s="2">
        <f t="shared" si="17"/>
        <v>110.52950803490816</v>
      </c>
      <c r="G74" s="2">
        <f>VLOOKUP($A74,'ESAI - Q3 - High Case'!$A$56:$N$343,10)</f>
        <v>63.859141999999999</v>
      </c>
      <c r="H74" s="2">
        <f t="shared" si="13"/>
        <v>65.774916259999998</v>
      </c>
      <c r="I74" s="2">
        <f t="shared" si="18"/>
        <v>3.6793121960571549</v>
      </c>
      <c r="J74" s="2">
        <f t="shared" si="19"/>
        <v>69.454228456057152</v>
      </c>
      <c r="L74" s="2">
        <f t="shared" si="20"/>
        <v>99.807083000000006</v>
      </c>
      <c r="M74" s="2">
        <f t="shared" si="14"/>
        <v>102.80129549000002</v>
      </c>
      <c r="N74" s="2"/>
      <c r="O74" s="2">
        <f t="shared" si="21"/>
        <v>102.80129549000002</v>
      </c>
      <c r="Q74" s="2">
        <f t="shared" si="22"/>
        <v>63.859141999999999</v>
      </c>
      <c r="R74" s="2">
        <f t="shared" si="15"/>
        <v>65.774916259999998</v>
      </c>
      <c r="S74" s="2"/>
      <c r="T74" s="2">
        <f t="shared" si="23"/>
        <v>65.774916259999998</v>
      </c>
      <c r="V74" s="11"/>
    </row>
    <row r="75" spans="1:22" ht="15" customHeight="1" x14ac:dyDescent="0.2">
      <c r="A75" s="103">
        <v>44774</v>
      </c>
      <c r="B75" s="5">
        <f>VLOOKUP($A75,'ESAI - Q3 - High Case'!$A$56:$N$343,9)</f>
        <v>80.219211000000001</v>
      </c>
      <c r="C75" s="2">
        <f t="shared" si="12"/>
        <v>82.625787330000009</v>
      </c>
      <c r="D75" s="2">
        <f t="shared" si="16"/>
        <v>7.7282125449081409</v>
      </c>
      <c r="E75" s="2">
        <f t="shared" si="17"/>
        <v>90.353999874908155</v>
      </c>
      <c r="G75" s="2">
        <f>VLOOKUP($A75,'ESAI - Q3 - High Case'!$A$56:$N$343,10)</f>
        <v>62.667765000000003</v>
      </c>
      <c r="H75" s="2">
        <f t="shared" si="13"/>
        <v>64.547797950000003</v>
      </c>
      <c r="I75" s="2">
        <f t="shared" si="18"/>
        <v>3.6793121960571549</v>
      </c>
      <c r="J75" s="2">
        <f t="shared" si="19"/>
        <v>68.227110146057157</v>
      </c>
      <c r="L75" s="2">
        <f t="shared" si="20"/>
        <v>80.219211000000001</v>
      </c>
      <c r="M75" s="2">
        <f t="shared" si="14"/>
        <v>82.625787330000009</v>
      </c>
      <c r="N75" s="2"/>
      <c r="O75" s="2">
        <f t="shared" si="21"/>
        <v>82.625787330000009</v>
      </c>
      <c r="Q75" s="2">
        <f t="shared" si="22"/>
        <v>62.667765000000003</v>
      </c>
      <c r="R75" s="2">
        <f t="shared" si="15"/>
        <v>64.547797950000003</v>
      </c>
      <c r="S75" s="2"/>
      <c r="T75" s="2">
        <f t="shared" si="23"/>
        <v>64.547797950000003</v>
      </c>
      <c r="V75" s="11"/>
    </row>
    <row r="76" spans="1:22" ht="15" customHeight="1" x14ac:dyDescent="0.2">
      <c r="A76" s="103">
        <v>44805</v>
      </c>
      <c r="B76" s="5">
        <f>VLOOKUP($A76,'ESAI - Q3 - High Case'!$A$56:$N$343,9)</f>
        <v>67.566335000000009</v>
      </c>
      <c r="C76" s="2">
        <f t="shared" si="12"/>
        <v>69.593325050000018</v>
      </c>
      <c r="D76" s="2">
        <f t="shared" si="16"/>
        <v>7.7282125449081409</v>
      </c>
      <c r="E76" s="2">
        <f t="shared" si="17"/>
        <v>77.321537594908165</v>
      </c>
      <c r="G76" s="2">
        <f>VLOOKUP($A76,'ESAI - Q3 - High Case'!$A$56:$N$343,10)</f>
        <v>59.531357999999997</v>
      </c>
      <c r="H76" s="2">
        <f t="shared" si="13"/>
        <v>61.317298739999998</v>
      </c>
      <c r="I76" s="2">
        <f t="shared" si="18"/>
        <v>3.6793121960571549</v>
      </c>
      <c r="J76" s="2">
        <f t="shared" si="19"/>
        <v>64.996610936057152</v>
      </c>
      <c r="L76" s="2">
        <f t="shared" si="20"/>
        <v>67.566335000000009</v>
      </c>
      <c r="M76" s="2">
        <f t="shared" si="14"/>
        <v>69.593325050000018</v>
      </c>
      <c r="N76" s="2"/>
      <c r="O76" s="2">
        <f t="shared" si="21"/>
        <v>69.593325050000018</v>
      </c>
      <c r="Q76" s="2">
        <f t="shared" si="22"/>
        <v>59.531357999999997</v>
      </c>
      <c r="R76" s="2">
        <f t="shared" si="15"/>
        <v>61.317298739999998</v>
      </c>
      <c r="S76" s="2"/>
      <c r="T76" s="2">
        <f t="shared" si="23"/>
        <v>61.317298739999998</v>
      </c>
      <c r="V76" s="11"/>
    </row>
    <row r="77" spans="1:22" ht="15" customHeight="1" x14ac:dyDescent="0.2">
      <c r="A77" s="103">
        <v>44835</v>
      </c>
      <c r="B77" s="5">
        <f>VLOOKUP($A77,'ESAI - Q3 - High Case'!$A$56:$N$343,9)</f>
        <v>64.486784999999998</v>
      </c>
      <c r="C77" s="2">
        <f t="shared" si="12"/>
        <v>66.421388550000003</v>
      </c>
      <c r="D77" s="2">
        <f t="shared" si="16"/>
        <v>7.7282125449081409</v>
      </c>
      <c r="E77" s="2">
        <f t="shared" si="17"/>
        <v>74.149601094908149</v>
      </c>
      <c r="G77" s="2">
        <f>VLOOKUP($A77,'ESAI - Q3 - High Case'!$A$56:$N$343,10)</f>
        <v>56.935245000000002</v>
      </c>
      <c r="H77" s="2">
        <f t="shared" si="13"/>
        <v>58.643302350000006</v>
      </c>
      <c r="I77" s="2">
        <f t="shared" si="18"/>
        <v>3.6793121960571549</v>
      </c>
      <c r="J77" s="2">
        <f t="shared" si="19"/>
        <v>62.32261454605716</v>
      </c>
      <c r="L77" s="2">
        <f t="shared" si="20"/>
        <v>64.486784999999998</v>
      </c>
      <c r="M77" s="2">
        <f t="shared" si="14"/>
        <v>66.421388550000003</v>
      </c>
      <c r="N77" s="2"/>
      <c r="O77" s="2">
        <f t="shared" si="21"/>
        <v>66.421388550000003</v>
      </c>
      <c r="Q77" s="2">
        <f t="shared" si="22"/>
        <v>56.935245000000002</v>
      </c>
      <c r="R77" s="2">
        <f t="shared" si="15"/>
        <v>58.643302350000006</v>
      </c>
      <c r="S77" s="2"/>
      <c r="T77" s="2">
        <f t="shared" si="23"/>
        <v>58.643302350000006</v>
      </c>
      <c r="V77" s="11"/>
    </row>
    <row r="78" spans="1:22" ht="15" customHeight="1" x14ac:dyDescent="0.2">
      <c r="A78" s="103">
        <v>44866</v>
      </c>
      <c r="B78" s="5">
        <f>VLOOKUP($A78,'ESAI - Q3 - High Case'!$A$56:$N$343,9)</f>
        <v>74.526589999999999</v>
      </c>
      <c r="C78" s="2">
        <f t="shared" si="12"/>
        <v>76.762387700000005</v>
      </c>
      <c r="D78" s="2">
        <f t="shared" si="16"/>
        <v>7.7282125449081409</v>
      </c>
      <c r="E78" s="2">
        <f t="shared" si="17"/>
        <v>84.490600244908151</v>
      </c>
      <c r="G78" s="2">
        <f>VLOOKUP($A78,'ESAI - Q3 - High Case'!$A$56:$N$343,10)</f>
        <v>63.370162999999998</v>
      </c>
      <c r="H78" s="2">
        <f t="shared" si="13"/>
        <v>65.271267890000004</v>
      </c>
      <c r="I78" s="2">
        <f t="shared" si="18"/>
        <v>3.6793121960571549</v>
      </c>
      <c r="J78" s="2">
        <f t="shared" si="19"/>
        <v>68.950580086057158</v>
      </c>
      <c r="L78" s="2">
        <f t="shared" si="20"/>
        <v>74.526589999999999</v>
      </c>
      <c r="M78" s="2">
        <f t="shared" si="14"/>
        <v>76.762387700000005</v>
      </c>
      <c r="N78" s="2"/>
      <c r="O78" s="2">
        <f t="shared" si="21"/>
        <v>76.762387700000005</v>
      </c>
      <c r="Q78" s="2">
        <f t="shared" si="22"/>
        <v>63.370162999999998</v>
      </c>
      <c r="R78" s="2">
        <f t="shared" si="15"/>
        <v>65.271267890000004</v>
      </c>
      <c r="S78" s="2"/>
      <c r="T78" s="2">
        <f t="shared" si="23"/>
        <v>65.271267890000004</v>
      </c>
      <c r="V78" s="11"/>
    </row>
    <row r="79" spans="1:22" ht="15" customHeight="1" x14ac:dyDescent="0.2">
      <c r="A79" s="103">
        <v>44896</v>
      </c>
      <c r="B79" s="5">
        <f>VLOOKUP($A79,'ESAI - Q3 - High Case'!$A$56:$N$343,9)</f>
        <v>107.336676</v>
      </c>
      <c r="C79" s="2">
        <f t="shared" si="12"/>
        <v>110.55677627999999</v>
      </c>
      <c r="D79" s="2">
        <f t="shared" si="16"/>
        <v>7.7282125449081409</v>
      </c>
      <c r="E79" s="2">
        <f t="shared" si="17"/>
        <v>118.28498882490814</v>
      </c>
      <c r="G79" s="2">
        <f>VLOOKUP($A79,'ESAI - Q3 - High Case'!$A$56:$N$343,10)</f>
        <v>83.034820999999994</v>
      </c>
      <c r="H79" s="2">
        <f t="shared" si="13"/>
        <v>85.525865629999998</v>
      </c>
      <c r="I79" s="2">
        <f t="shared" si="18"/>
        <v>3.6793121960571549</v>
      </c>
      <c r="J79" s="2">
        <f t="shared" si="19"/>
        <v>89.205177826057152</v>
      </c>
      <c r="L79" s="2">
        <f t="shared" si="20"/>
        <v>107.336676</v>
      </c>
      <c r="M79" s="2">
        <f t="shared" si="14"/>
        <v>110.55677627999999</v>
      </c>
      <c r="N79" s="2"/>
      <c r="O79" s="2">
        <f t="shared" si="21"/>
        <v>110.55677627999999</v>
      </c>
      <c r="Q79" s="2">
        <f t="shared" si="22"/>
        <v>83.034820999999994</v>
      </c>
      <c r="R79" s="2">
        <f t="shared" si="15"/>
        <v>85.525865629999998</v>
      </c>
      <c r="S79" s="2"/>
      <c r="T79" s="2">
        <f t="shared" si="23"/>
        <v>85.525865629999998</v>
      </c>
      <c r="V79" s="11"/>
    </row>
    <row r="80" spans="1:22" ht="15" customHeight="1" x14ac:dyDescent="0.2">
      <c r="A80" s="103">
        <v>44927</v>
      </c>
      <c r="B80" s="5">
        <f>VLOOKUP($A80,'ESAI - Q3 - High Case'!$A$56:$N$343,9)</f>
        <v>149.03954604</v>
      </c>
      <c r="C80" s="2">
        <f t="shared" si="12"/>
        <v>153.5107324212</v>
      </c>
      <c r="D80" s="2">
        <f t="shared" si="16"/>
        <v>7.8054946703572208</v>
      </c>
      <c r="E80" s="2">
        <f t="shared" si="17"/>
        <v>161.31622709155724</v>
      </c>
      <c r="G80" s="2">
        <f>VLOOKUP($A80,'ESAI - Q3 - High Case'!$A$56:$N$343,10)</f>
        <v>104.30652497999999</v>
      </c>
      <c r="H80" s="2">
        <f t="shared" si="13"/>
        <v>107.43572072939999</v>
      </c>
      <c r="I80" s="2">
        <f t="shared" si="18"/>
        <v>3.7161053180177253</v>
      </c>
      <c r="J80" s="2">
        <f t="shared" si="19"/>
        <v>111.15182604741771</v>
      </c>
      <c r="L80" s="2">
        <f t="shared" si="20"/>
        <v>149.03954604</v>
      </c>
      <c r="M80" s="2">
        <f t="shared" si="14"/>
        <v>153.5107324212</v>
      </c>
      <c r="N80" s="2"/>
      <c r="O80" s="2">
        <f t="shared" si="21"/>
        <v>153.5107324212</v>
      </c>
      <c r="Q80" s="2">
        <f t="shared" si="22"/>
        <v>104.30652497999999</v>
      </c>
      <c r="R80" s="2">
        <f t="shared" si="15"/>
        <v>107.43572072939999</v>
      </c>
      <c r="S80" s="2"/>
      <c r="T80" s="2">
        <f t="shared" si="23"/>
        <v>107.43572072939999</v>
      </c>
      <c r="V80" s="11"/>
    </row>
    <row r="81" spans="1:22" ht="15" customHeight="1" x14ac:dyDescent="0.2">
      <c r="A81" s="103">
        <v>44958</v>
      </c>
      <c r="B81" s="5">
        <f>VLOOKUP($A81,'ESAI - Q3 - High Case'!$A$56:$N$343,9)</f>
        <v>111.27865236</v>
      </c>
      <c r="C81" s="2">
        <f t="shared" si="12"/>
        <v>114.6170119308</v>
      </c>
      <c r="D81" s="2">
        <f t="shared" si="16"/>
        <v>7.8054946703572208</v>
      </c>
      <c r="E81" s="2">
        <f t="shared" si="17"/>
        <v>122.42250660115722</v>
      </c>
      <c r="G81" s="2">
        <f>VLOOKUP($A81,'ESAI - Q3 - High Case'!$A$56:$N$343,10)</f>
        <v>93.817774200000002</v>
      </c>
      <c r="H81" s="2">
        <f t="shared" si="13"/>
        <v>96.632307426000011</v>
      </c>
      <c r="I81" s="2">
        <f t="shared" si="18"/>
        <v>3.7161053180177253</v>
      </c>
      <c r="J81" s="2">
        <f t="shared" si="19"/>
        <v>100.34841274401774</v>
      </c>
      <c r="L81" s="2">
        <f t="shared" si="20"/>
        <v>111.27865236</v>
      </c>
      <c r="M81" s="2">
        <f t="shared" si="14"/>
        <v>114.6170119308</v>
      </c>
      <c r="N81" s="2"/>
      <c r="O81" s="2">
        <f t="shared" si="21"/>
        <v>114.6170119308</v>
      </c>
      <c r="Q81" s="2">
        <f t="shared" si="22"/>
        <v>93.817774200000002</v>
      </c>
      <c r="R81" s="2">
        <f t="shared" si="15"/>
        <v>96.632307426000011</v>
      </c>
      <c r="S81" s="2"/>
      <c r="T81" s="2">
        <f t="shared" si="23"/>
        <v>96.632307426000011</v>
      </c>
      <c r="V81" s="11"/>
    </row>
    <row r="82" spans="1:22" ht="15" customHeight="1" x14ac:dyDescent="0.2">
      <c r="A82" s="103">
        <v>44986</v>
      </c>
      <c r="B82" s="5">
        <f>VLOOKUP($A82,'ESAI - Q3 - High Case'!$A$56:$N$343,9)</f>
        <v>77.752077540000002</v>
      </c>
      <c r="C82" s="2">
        <f t="shared" si="12"/>
        <v>80.084639866200007</v>
      </c>
      <c r="D82" s="2">
        <f t="shared" si="16"/>
        <v>7.8054946703572208</v>
      </c>
      <c r="E82" s="2">
        <f t="shared" si="17"/>
        <v>87.890134536557227</v>
      </c>
      <c r="G82" s="2">
        <f>VLOOKUP($A82,'ESAI - Q3 - High Case'!$A$56:$N$343,10)</f>
        <v>64.745368020000001</v>
      </c>
      <c r="H82" s="2">
        <f t="shared" si="13"/>
        <v>66.687729060600006</v>
      </c>
      <c r="I82" s="2">
        <f t="shared" si="18"/>
        <v>3.7161053180177253</v>
      </c>
      <c r="J82" s="2">
        <f t="shared" si="19"/>
        <v>70.403834378617731</v>
      </c>
      <c r="L82" s="2">
        <f t="shared" si="20"/>
        <v>77.752077540000002</v>
      </c>
      <c r="M82" s="2">
        <f t="shared" si="14"/>
        <v>80.084639866200007</v>
      </c>
      <c r="N82" s="2"/>
      <c r="O82" s="2">
        <f t="shared" si="21"/>
        <v>80.084639866200007</v>
      </c>
      <c r="Q82" s="2">
        <f t="shared" si="22"/>
        <v>64.745368020000001</v>
      </c>
      <c r="R82" s="2">
        <f t="shared" si="15"/>
        <v>66.687729060600006</v>
      </c>
      <c r="S82" s="2"/>
      <c r="T82" s="2">
        <f t="shared" si="23"/>
        <v>66.687729060600006</v>
      </c>
      <c r="V82" s="11"/>
    </row>
    <row r="83" spans="1:22" ht="15" customHeight="1" x14ac:dyDescent="0.2">
      <c r="A83" s="103">
        <v>45017</v>
      </c>
      <c r="B83" s="5">
        <f>VLOOKUP($A83,'ESAI - Q3 - High Case'!$A$56:$N$343,9)</f>
        <v>72.4995957</v>
      </c>
      <c r="C83" s="2">
        <f t="shared" si="12"/>
        <v>74.674583570999999</v>
      </c>
      <c r="D83" s="2">
        <f t="shared" si="16"/>
        <v>7.8054946703572208</v>
      </c>
      <c r="E83" s="2">
        <f t="shared" si="17"/>
        <v>82.480078241357219</v>
      </c>
      <c r="G83" s="2">
        <f>VLOOKUP($A83,'ESAI - Q3 - High Case'!$A$56:$N$343,10)</f>
        <v>57.977676180000003</v>
      </c>
      <c r="H83" s="2">
        <f t="shared" si="13"/>
        <v>59.717006465400004</v>
      </c>
      <c r="I83" s="2">
        <f t="shared" si="18"/>
        <v>3.7161053180177253</v>
      </c>
      <c r="J83" s="2">
        <f t="shared" si="19"/>
        <v>63.433111783417729</v>
      </c>
      <c r="L83" s="2">
        <f t="shared" si="20"/>
        <v>72.4995957</v>
      </c>
      <c r="M83" s="2">
        <f t="shared" si="14"/>
        <v>74.674583570999999</v>
      </c>
      <c r="N83" s="2"/>
      <c r="O83" s="2">
        <f t="shared" si="21"/>
        <v>74.674583570999999</v>
      </c>
      <c r="Q83" s="2">
        <f t="shared" si="22"/>
        <v>57.977676180000003</v>
      </c>
      <c r="R83" s="2">
        <f t="shared" si="15"/>
        <v>59.717006465400004</v>
      </c>
      <c r="S83" s="2"/>
      <c r="T83" s="2">
        <f t="shared" si="23"/>
        <v>59.717006465400004</v>
      </c>
      <c r="V83" s="11"/>
    </row>
    <row r="84" spans="1:22" ht="15" customHeight="1" x14ac:dyDescent="0.2">
      <c r="A84" s="103">
        <v>45047</v>
      </c>
      <c r="B84" s="5">
        <f>VLOOKUP($A84,'ESAI - Q3 - High Case'!$A$56:$N$343,9)</f>
        <v>81.631875000000008</v>
      </c>
      <c r="C84" s="2">
        <f t="shared" si="12"/>
        <v>84.080831250000017</v>
      </c>
      <c r="D84" s="2">
        <f t="shared" si="16"/>
        <v>7.8054946703572208</v>
      </c>
      <c r="E84" s="2">
        <f t="shared" si="17"/>
        <v>91.886325920357237</v>
      </c>
      <c r="G84" s="2">
        <f>VLOOKUP($A84,'ESAI - Q3 - High Case'!$A$56:$N$343,10)</f>
        <v>59.418095699999995</v>
      </c>
      <c r="H84" s="2">
        <f t="shared" si="13"/>
        <v>61.200638570999999</v>
      </c>
      <c r="I84" s="2">
        <f t="shared" si="18"/>
        <v>3.7161053180177253</v>
      </c>
      <c r="J84" s="2">
        <f t="shared" si="19"/>
        <v>64.916743889017724</v>
      </c>
      <c r="L84" s="2">
        <f t="shared" si="20"/>
        <v>81.631875000000008</v>
      </c>
      <c r="M84" s="2">
        <f t="shared" si="14"/>
        <v>84.080831250000017</v>
      </c>
      <c r="N84" s="2"/>
      <c r="O84" s="2">
        <f t="shared" si="21"/>
        <v>84.080831250000017</v>
      </c>
      <c r="Q84" s="2">
        <f t="shared" si="22"/>
        <v>59.418095699999995</v>
      </c>
      <c r="R84" s="2">
        <f t="shared" si="15"/>
        <v>61.200638570999999</v>
      </c>
      <c r="S84" s="2"/>
      <c r="T84" s="2">
        <f t="shared" si="23"/>
        <v>61.200638570999999</v>
      </c>
      <c r="V84" s="11"/>
    </row>
    <row r="85" spans="1:22" ht="15" customHeight="1" x14ac:dyDescent="0.2">
      <c r="A85" s="103">
        <v>45078</v>
      </c>
      <c r="B85" s="5">
        <f>VLOOKUP($A85,'ESAI - Q3 - High Case'!$A$56:$N$343,9)</f>
        <v>85.166029139999992</v>
      </c>
      <c r="C85" s="2">
        <f t="shared" si="12"/>
        <v>87.72101001419999</v>
      </c>
      <c r="D85" s="2">
        <f t="shared" si="16"/>
        <v>7.8054946703572208</v>
      </c>
      <c r="E85" s="2">
        <f t="shared" si="17"/>
        <v>95.52650468455721</v>
      </c>
      <c r="G85" s="2">
        <f>VLOOKUP($A85,'ESAI - Q3 - High Case'!$A$56:$N$343,10)</f>
        <v>61.213358940000006</v>
      </c>
      <c r="H85" s="2">
        <f t="shared" si="13"/>
        <v>63.049759708200007</v>
      </c>
      <c r="I85" s="2">
        <f t="shared" si="18"/>
        <v>3.7161053180177253</v>
      </c>
      <c r="J85" s="2">
        <f t="shared" si="19"/>
        <v>66.765865026217739</v>
      </c>
      <c r="L85" s="2">
        <f t="shared" si="20"/>
        <v>85.166029139999992</v>
      </c>
      <c r="M85" s="2">
        <f t="shared" si="14"/>
        <v>87.72101001419999</v>
      </c>
      <c r="N85" s="2"/>
      <c r="O85" s="2">
        <f t="shared" si="21"/>
        <v>87.72101001419999</v>
      </c>
      <c r="Q85" s="2">
        <f t="shared" si="22"/>
        <v>61.213358940000006</v>
      </c>
      <c r="R85" s="2">
        <f t="shared" si="15"/>
        <v>63.049759708200007</v>
      </c>
      <c r="S85" s="2"/>
      <c r="T85" s="2">
        <f t="shared" si="23"/>
        <v>63.049759708200007</v>
      </c>
      <c r="V85" s="11"/>
    </row>
    <row r="86" spans="1:22" ht="15" customHeight="1" x14ac:dyDescent="0.2">
      <c r="A86" s="103">
        <v>45108</v>
      </c>
      <c r="B86" s="5">
        <f>VLOOKUP($A86,'ESAI - Q3 - High Case'!$A$56:$N$343,9)</f>
        <v>101.80322466000001</v>
      </c>
      <c r="C86" s="2">
        <f t="shared" si="12"/>
        <v>104.85732139980001</v>
      </c>
      <c r="D86" s="2">
        <f t="shared" si="16"/>
        <v>7.8054946703572208</v>
      </c>
      <c r="E86" s="2">
        <f t="shared" si="17"/>
        <v>112.66281607015723</v>
      </c>
      <c r="G86" s="2">
        <f>VLOOKUP($A86,'ESAI - Q3 - High Case'!$A$56:$N$343,10)</f>
        <v>65.13632484</v>
      </c>
      <c r="H86" s="2">
        <f t="shared" si="13"/>
        <v>67.090414585200008</v>
      </c>
      <c r="I86" s="2">
        <f t="shared" si="18"/>
        <v>3.7161053180177253</v>
      </c>
      <c r="J86" s="2">
        <f t="shared" si="19"/>
        <v>70.806519903217733</v>
      </c>
      <c r="L86" s="2">
        <f t="shared" si="20"/>
        <v>101.80322466000001</v>
      </c>
      <c r="M86" s="2">
        <f t="shared" si="14"/>
        <v>104.85732139980001</v>
      </c>
      <c r="N86" s="2"/>
      <c r="O86" s="2">
        <f t="shared" si="21"/>
        <v>104.85732139980001</v>
      </c>
      <c r="Q86" s="2">
        <f t="shared" si="22"/>
        <v>65.13632484</v>
      </c>
      <c r="R86" s="2">
        <f t="shared" si="15"/>
        <v>67.090414585200008</v>
      </c>
      <c r="S86" s="2"/>
      <c r="T86" s="2">
        <f t="shared" si="23"/>
        <v>67.090414585200008</v>
      </c>
      <c r="V86" s="11"/>
    </row>
    <row r="87" spans="1:22" ht="15" customHeight="1" x14ac:dyDescent="0.2">
      <c r="A87" s="103">
        <v>45139</v>
      </c>
      <c r="B87" s="5">
        <f>VLOOKUP($A87,'ESAI - Q3 - High Case'!$A$56:$N$343,9)</f>
        <v>81.823595220000001</v>
      </c>
      <c r="C87" s="2">
        <f t="shared" si="12"/>
        <v>84.278303076599997</v>
      </c>
      <c r="D87" s="2">
        <f t="shared" si="16"/>
        <v>7.8054946703572208</v>
      </c>
      <c r="E87" s="2">
        <f t="shared" si="17"/>
        <v>92.083797746957217</v>
      </c>
      <c r="G87" s="2">
        <f>VLOOKUP($A87,'ESAI - Q3 - High Case'!$A$56:$N$343,10)</f>
        <v>63.921120300000005</v>
      </c>
      <c r="H87" s="2">
        <f t="shared" si="13"/>
        <v>65.838753909000005</v>
      </c>
      <c r="I87" s="2">
        <f t="shared" si="18"/>
        <v>3.7161053180177253</v>
      </c>
      <c r="J87" s="2">
        <f t="shared" si="19"/>
        <v>69.554859227017729</v>
      </c>
      <c r="L87" s="2">
        <f t="shared" si="20"/>
        <v>81.823595220000001</v>
      </c>
      <c r="M87" s="2">
        <f t="shared" si="14"/>
        <v>84.278303076599997</v>
      </c>
      <c r="N87" s="2"/>
      <c r="O87" s="2">
        <f t="shared" si="21"/>
        <v>84.278303076599997</v>
      </c>
      <c r="Q87" s="2">
        <f t="shared" si="22"/>
        <v>63.921120300000005</v>
      </c>
      <c r="R87" s="2">
        <f t="shared" si="15"/>
        <v>65.838753909000005</v>
      </c>
      <c r="S87" s="2"/>
      <c r="T87" s="2">
        <f t="shared" si="23"/>
        <v>65.838753909000005</v>
      </c>
      <c r="V87" s="11"/>
    </row>
    <row r="88" spans="1:22" ht="15" customHeight="1" x14ac:dyDescent="0.2">
      <c r="A88" s="103">
        <v>45170</v>
      </c>
      <c r="B88" s="5">
        <f>VLOOKUP($A88,'ESAI - Q3 - High Case'!$A$56:$N$343,9)</f>
        <v>68.917661700000011</v>
      </c>
      <c r="C88" s="2">
        <f t="shared" si="12"/>
        <v>70.985191551000014</v>
      </c>
      <c r="D88" s="2">
        <f t="shared" si="16"/>
        <v>7.8054946703572208</v>
      </c>
      <c r="E88" s="2">
        <f t="shared" si="17"/>
        <v>78.790686221357234</v>
      </c>
      <c r="G88" s="2">
        <f>VLOOKUP($A88,'ESAI - Q3 - High Case'!$A$56:$N$343,10)</f>
        <v>60.721985159999996</v>
      </c>
      <c r="H88" s="2">
        <f t="shared" si="13"/>
        <v>62.543644714799996</v>
      </c>
      <c r="I88" s="2">
        <f t="shared" si="18"/>
        <v>3.7161053180177253</v>
      </c>
      <c r="J88" s="2">
        <f t="shared" si="19"/>
        <v>66.25975003281772</v>
      </c>
      <c r="L88" s="2">
        <f t="shared" si="20"/>
        <v>68.917661700000011</v>
      </c>
      <c r="M88" s="2">
        <f t="shared" si="14"/>
        <v>70.985191551000014</v>
      </c>
      <c r="N88" s="2"/>
      <c r="O88" s="2">
        <f t="shared" si="21"/>
        <v>70.985191551000014</v>
      </c>
      <c r="Q88" s="2">
        <f t="shared" si="22"/>
        <v>60.721985159999996</v>
      </c>
      <c r="R88" s="2">
        <f t="shared" si="15"/>
        <v>62.543644714799996</v>
      </c>
      <c r="S88" s="2"/>
      <c r="T88" s="2">
        <f t="shared" si="23"/>
        <v>62.543644714799996</v>
      </c>
      <c r="V88" s="11"/>
    </row>
    <row r="89" spans="1:22" ht="15" customHeight="1" x14ac:dyDescent="0.2">
      <c r="A89" s="103">
        <v>45200</v>
      </c>
      <c r="B89" s="5">
        <f>VLOOKUP($A89,'ESAI - Q3 - High Case'!$A$56:$N$343,9)</f>
        <v>65.776520699999992</v>
      </c>
      <c r="C89" s="2">
        <f t="shared" si="12"/>
        <v>67.749816320999997</v>
      </c>
      <c r="D89" s="2">
        <f t="shared" si="16"/>
        <v>7.8054946703572208</v>
      </c>
      <c r="E89" s="2">
        <f t="shared" si="17"/>
        <v>75.555310991357217</v>
      </c>
      <c r="G89" s="2">
        <f>VLOOKUP($A89,'ESAI - Q3 - High Case'!$A$56:$N$343,10)</f>
        <v>58.073949900000002</v>
      </c>
      <c r="H89" s="2">
        <f t="shared" si="13"/>
        <v>59.816168397000006</v>
      </c>
      <c r="I89" s="2">
        <f t="shared" si="18"/>
        <v>3.7161053180177253</v>
      </c>
      <c r="J89" s="2">
        <f t="shared" si="19"/>
        <v>63.53227371501773</v>
      </c>
      <c r="L89" s="2">
        <f t="shared" si="20"/>
        <v>65.776520699999992</v>
      </c>
      <c r="M89" s="2">
        <f t="shared" si="14"/>
        <v>67.749816320999997</v>
      </c>
      <c r="N89" s="2"/>
      <c r="O89" s="2">
        <f t="shared" si="21"/>
        <v>67.749816320999997</v>
      </c>
      <c r="Q89" s="2">
        <f t="shared" si="22"/>
        <v>58.073949900000002</v>
      </c>
      <c r="R89" s="2">
        <f t="shared" si="15"/>
        <v>59.816168397000006</v>
      </c>
      <c r="S89" s="2"/>
      <c r="T89" s="2">
        <f t="shared" si="23"/>
        <v>59.816168397000006</v>
      </c>
      <c r="V89" s="11"/>
    </row>
    <row r="90" spans="1:22" ht="15" customHeight="1" x14ac:dyDescent="0.2">
      <c r="A90" s="103">
        <v>45231</v>
      </c>
      <c r="B90" s="5">
        <f>VLOOKUP($A90,'ESAI - Q3 - High Case'!$A$56:$N$343,9)</f>
        <v>76.017121799999998</v>
      </c>
      <c r="C90" s="2">
        <f t="shared" si="12"/>
        <v>78.297635454000002</v>
      </c>
      <c r="D90" s="2">
        <f t="shared" si="16"/>
        <v>7.8054946703572208</v>
      </c>
      <c r="E90" s="2">
        <f t="shared" si="17"/>
        <v>86.103130124357222</v>
      </c>
      <c r="G90" s="2">
        <f>VLOOKUP($A90,'ESAI - Q3 - High Case'!$A$56:$N$343,10)</f>
        <v>64.63756626</v>
      </c>
      <c r="H90" s="2">
        <f t="shared" si="13"/>
        <v>66.576693247800009</v>
      </c>
      <c r="I90" s="2">
        <f t="shared" si="18"/>
        <v>3.7161053180177253</v>
      </c>
      <c r="J90" s="2">
        <f t="shared" si="19"/>
        <v>70.292798565817733</v>
      </c>
      <c r="L90" s="2">
        <f t="shared" si="20"/>
        <v>76.017121799999998</v>
      </c>
      <c r="M90" s="2">
        <f t="shared" si="14"/>
        <v>78.297635454000002</v>
      </c>
      <c r="N90" s="2"/>
      <c r="O90" s="2">
        <f t="shared" si="21"/>
        <v>78.297635454000002</v>
      </c>
      <c r="Q90" s="2">
        <f t="shared" si="22"/>
        <v>64.63756626</v>
      </c>
      <c r="R90" s="2">
        <f t="shared" si="15"/>
        <v>66.576693247800009</v>
      </c>
      <c r="S90" s="2"/>
      <c r="T90" s="2">
        <f t="shared" si="23"/>
        <v>66.576693247800009</v>
      </c>
      <c r="V90" s="11"/>
    </row>
    <row r="91" spans="1:22" ht="15" customHeight="1" x14ac:dyDescent="0.2">
      <c r="A91" s="103">
        <v>45261</v>
      </c>
      <c r="B91" s="5">
        <f>VLOOKUP($A91,'ESAI - Q3 - High Case'!$A$56:$N$343,9)</f>
        <v>109.48340952</v>
      </c>
      <c r="C91" s="2">
        <f t="shared" si="12"/>
        <v>112.76791180559999</v>
      </c>
      <c r="D91" s="2">
        <f t="shared" si="16"/>
        <v>7.8054946703572208</v>
      </c>
      <c r="E91" s="2">
        <f t="shared" si="17"/>
        <v>120.57340647595721</v>
      </c>
      <c r="G91" s="2">
        <f>VLOOKUP($A91,'ESAI - Q3 - High Case'!$A$56:$N$343,10)</f>
        <v>84.695517420000002</v>
      </c>
      <c r="H91" s="2">
        <f t="shared" si="13"/>
        <v>87.236382942600002</v>
      </c>
      <c r="I91" s="2">
        <f t="shared" si="18"/>
        <v>3.7161053180177253</v>
      </c>
      <c r="J91" s="2">
        <f t="shared" si="19"/>
        <v>90.952488260617727</v>
      </c>
      <c r="L91" s="2">
        <f t="shared" si="20"/>
        <v>109.48340952</v>
      </c>
      <c r="M91" s="2">
        <f t="shared" si="14"/>
        <v>112.76791180559999</v>
      </c>
      <c r="N91" s="2"/>
      <c r="O91" s="2">
        <f t="shared" si="21"/>
        <v>112.76791180559999</v>
      </c>
      <c r="Q91" s="2">
        <f t="shared" si="22"/>
        <v>84.695517420000002</v>
      </c>
      <c r="R91" s="2">
        <f t="shared" si="15"/>
        <v>87.236382942600002</v>
      </c>
      <c r="S91" s="2"/>
      <c r="T91" s="2">
        <f t="shared" si="23"/>
        <v>87.236382942600002</v>
      </c>
      <c r="V91" s="11"/>
    </row>
    <row r="92" spans="1:22" ht="15" customHeight="1" x14ac:dyDescent="0.2">
      <c r="A92" s="103">
        <v>45292</v>
      </c>
      <c r="B92" s="5">
        <f>VLOOKUP($A92,'ESAI - Q3 - High Case'!$A$56:$N$343,9)</f>
        <v>152.02033696079999</v>
      </c>
      <c r="C92" s="2">
        <f t="shared" si="12"/>
        <v>156.58094706962399</v>
      </c>
      <c r="D92" s="2">
        <f t="shared" si="16"/>
        <v>7.883549617060793</v>
      </c>
      <c r="E92" s="2">
        <f t="shared" si="17"/>
        <v>164.46449668668478</v>
      </c>
      <c r="G92" s="2">
        <f>VLOOKUP($A92,'ESAI - Q3 - High Case'!$A$56:$N$343,10)</f>
        <v>106.39265547959999</v>
      </c>
      <c r="H92" s="2">
        <f t="shared" si="13"/>
        <v>109.584435143988</v>
      </c>
      <c r="I92" s="2">
        <f t="shared" si="18"/>
        <v>3.7532663711979031</v>
      </c>
      <c r="J92" s="2">
        <f t="shared" si="19"/>
        <v>113.33770151518591</v>
      </c>
      <c r="L92" s="2">
        <f t="shared" si="20"/>
        <v>152.02033696079999</v>
      </c>
      <c r="M92" s="2">
        <f t="shared" si="14"/>
        <v>156.58094706962399</v>
      </c>
      <c r="N92" s="2"/>
      <c r="O92" s="2">
        <f t="shared" si="21"/>
        <v>156.58094706962399</v>
      </c>
      <c r="Q92" s="2">
        <f t="shared" si="22"/>
        <v>106.39265547959999</v>
      </c>
      <c r="R92" s="2">
        <f t="shared" si="15"/>
        <v>109.584435143988</v>
      </c>
      <c r="S92" s="2"/>
      <c r="T92" s="2">
        <f t="shared" si="23"/>
        <v>109.584435143988</v>
      </c>
      <c r="V92" s="11"/>
    </row>
    <row r="93" spans="1:22" ht="15" customHeight="1" x14ac:dyDescent="0.2">
      <c r="A93" s="103">
        <v>45323</v>
      </c>
      <c r="B93" s="5">
        <f>VLOOKUP($A93,'ESAI - Q3 - High Case'!$A$56:$N$343,9)</f>
        <v>113.5042254072</v>
      </c>
      <c r="C93" s="2">
        <f t="shared" si="12"/>
        <v>116.909352169416</v>
      </c>
      <c r="D93" s="2">
        <f t="shared" si="16"/>
        <v>7.883549617060793</v>
      </c>
      <c r="E93" s="2">
        <f t="shared" si="17"/>
        <v>124.79290178647679</v>
      </c>
      <c r="G93" s="2">
        <f>VLOOKUP($A93,'ESAI - Q3 - High Case'!$A$56:$N$343,10)</f>
        <v>95.694129684000004</v>
      </c>
      <c r="H93" s="2">
        <f t="shared" si="13"/>
        <v>98.564953574520004</v>
      </c>
      <c r="I93" s="2">
        <f t="shared" si="18"/>
        <v>3.7532663711979031</v>
      </c>
      <c r="J93" s="2">
        <f t="shared" si="19"/>
        <v>102.31821994571791</v>
      </c>
      <c r="L93" s="2">
        <f t="shared" si="20"/>
        <v>113.5042254072</v>
      </c>
      <c r="M93" s="2">
        <f t="shared" si="14"/>
        <v>116.909352169416</v>
      </c>
      <c r="N93" s="2"/>
      <c r="O93" s="2">
        <f t="shared" si="21"/>
        <v>116.909352169416</v>
      </c>
      <c r="Q93" s="2">
        <f t="shared" si="22"/>
        <v>95.694129684000004</v>
      </c>
      <c r="R93" s="2">
        <f t="shared" si="15"/>
        <v>98.564953574520004</v>
      </c>
      <c r="S93" s="2"/>
      <c r="T93" s="2">
        <f t="shared" si="23"/>
        <v>98.564953574520004</v>
      </c>
      <c r="V93" s="11"/>
    </row>
    <row r="94" spans="1:22" ht="15" customHeight="1" x14ac:dyDescent="0.2">
      <c r="A94" s="103">
        <v>45352</v>
      </c>
      <c r="B94" s="5">
        <f>VLOOKUP($A94,'ESAI - Q3 - High Case'!$A$56:$N$343,9)</f>
        <v>79.307119090800001</v>
      </c>
      <c r="C94" s="2">
        <f t="shared" si="12"/>
        <v>81.686332663523999</v>
      </c>
      <c r="D94" s="2">
        <f t="shared" si="16"/>
        <v>7.883549617060793</v>
      </c>
      <c r="E94" s="2">
        <f t="shared" si="17"/>
        <v>89.569882280584793</v>
      </c>
      <c r="G94" s="2">
        <f>VLOOKUP($A94,'ESAI - Q3 - High Case'!$A$56:$N$343,10)</f>
        <v>66.040275380400004</v>
      </c>
      <c r="H94" s="2">
        <f t="shared" si="13"/>
        <v>68.021483641812011</v>
      </c>
      <c r="I94" s="2">
        <f t="shared" si="18"/>
        <v>3.7532663711979031</v>
      </c>
      <c r="J94" s="2">
        <f t="shared" si="19"/>
        <v>71.774750013009921</v>
      </c>
      <c r="L94" s="2">
        <f t="shared" si="20"/>
        <v>79.307119090800001</v>
      </c>
      <c r="M94" s="2">
        <f t="shared" si="14"/>
        <v>81.686332663523999</v>
      </c>
      <c r="N94" s="2"/>
      <c r="O94" s="2">
        <f t="shared" si="21"/>
        <v>81.686332663523999</v>
      </c>
      <c r="Q94" s="2">
        <f t="shared" si="22"/>
        <v>66.040275380400004</v>
      </c>
      <c r="R94" s="2">
        <f t="shared" si="15"/>
        <v>68.021483641812011</v>
      </c>
      <c r="S94" s="2"/>
      <c r="T94" s="2">
        <f t="shared" si="23"/>
        <v>68.021483641812011</v>
      </c>
      <c r="V94" s="11"/>
    </row>
    <row r="95" spans="1:22" ht="15" customHeight="1" x14ac:dyDescent="0.2">
      <c r="A95" s="103">
        <v>45383</v>
      </c>
      <c r="B95" s="5">
        <f>VLOOKUP($A95,'ESAI - Q3 - High Case'!$A$56:$N$343,9)</f>
        <v>73.949587613999995</v>
      </c>
      <c r="C95" s="2">
        <f t="shared" si="12"/>
        <v>76.168075242420002</v>
      </c>
      <c r="D95" s="2">
        <f t="shared" si="16"/>
        <v>7.883549617060793</v>
      </c>
      <c r="E95" s="2">
        <f t="shared" si="17"/>
        <v>84.051624859480796</v>
      </c>
      <c r="G95" s="2">
        <f>VLOOKUP($A95,'ESAI - Q3 - High Case'!$A$56:$N$343,10)</f>
        <v>59.137229703600006</v>
      </c>
      <c r="H95" s="2">
        <f t="shared" si="13"/>
        <v>60.911346594708007</v>
      </c>
      <c r="I95" s="2">
        <f t="shared" si="18"/>
        <v>3.7532663711979031</v>
      </c>
      <c r="J95" s="2">
        <f t="shared" si="19"/>
        <v>64.664612965905917</v>
      </c>
      <c r="L95" s="2">
        <f t="shared" si="20"/>
        <v>73.949587613999995</v>
      </c>
      <c r="M95" s="2">
        <f t="shared" si="14"/>
        <v>76.168075242420002</v>
      </c>
      <c r="N95" s="2"/>
      <c r="O95" s="2">
        <f t="shared" si="21"/>
        <v>76.168075242420002</v>
      </c>
      <c r="Q95" s="2">
        <f t="shared" si="22"/>
        <v>59.137229703600006</v>
      </c>
      <c r="R95" s="2">
        <f t="shared" si="15"/>
        <v>60.911346594708007</v>
      </c>
      <c r="S95" s="2"/>
      <c r="T95" s="2">
        <f t="shared" si="23"/>
        <v>60.911346594708007</v>
      </c>
      <c r="V95" s="11"/>
    </row>
    <row r="96" spans="1:22" ht="15" customHeight="1" x14ac:dyDescent="0.2">
      <c r="A96" s="103">
        <v>45413</v>
      </c>
      <c r="B96" s="5">
        <f>VLOOKUP($A96,'ESAI - Q3 - High Case'!$A$56:$N$343,9)</f>
        <v>83.264512500000009</v>
      </c>
      <c r="C96" s="2">
        <f t="shared" si="12"/>
        <v>85.762447875000007</v>
      </c>
      <c r="D96" s="2">
        <f t="shared" si="16"/>
        <v>7.883549617060793</v>
      </c>
      <c r="E96" s="2">
        <f t="shared" si="17"/>
        <v>93.6459974920608</v>
      </c>
      <c r="G96" s="2">
        <f>VLOOKUP($A96,'ESAI - Q3 - High Case'!$A$56:$N$343,10)</f>
        <v>60.606457613999993</v>
      </c>
      <c r="H96" s="2">
        <f t="shared" si="13"/>
        <v>62.424651342419992</v>
      </c>
      <c r="I96" s="2">
        <f t="shared" si="18"/>
        <v>3.7532663711979031</v>
      </c>
      <c r="J96" s="2">
        <f t="shared" si="19"/>
        <v>66.177917713617902</v>
      </c>
      <c r="L96" s="2">
        <f t="shared" si="20"/>
        <v>83.264512500000009</v>
      </c>
      <c r="M96" s="2">
        <f t="shared" si="14"/>
        <v>85.762447875000007</v>
      </c>
      <c r="N96" s="2"/>
      <c r="O96" s="2">
        <f t="shared" si="21"/>
        <v>85.762447875000007</v>
      </c>
      <c r="Q96" s="2">
        <f t="shared" si="22"/>
        <v>60.606457613999993</v>
      </c>
      <c r="R96" s="2">
        <f t="shared" si="15"/>
        <v>62.424651342419992</v>
      </c>
      <c r="S96" s="2"/>
      <c r="T96" s="2">
        <f t="shared" si="23"/>
        <v>62.424651342419992</v>
      </c>
      <c r="V96" s="11"/>
    </row>
    <row r="97" spans="1:22" ht="15" customHeight="1" x14ac:dyDescent="0.2">
      <c r="A97" s="103">
        <v>45444</v>
      </c>
      <c r="B97" s="5">
        <f>VLOOKUP($A97,'ESAI - Q3 - High Case'!$A$56:$N$343,9)</f>
        <v>86.869349722799996</v>
      </c>
      <c r="C97" s="2">
        <f t="shared" si="12"/>
        <v>89.475430214483993</v>
      </c>
      <c r="D97" s="2">
        <f t="shared" si="16"/>
        <v>7.883549617060793</v>
      </c>
      <c r="E97" s="2">
        <f t="shared" si="17"/>
        <v>97.358979831544787</v>
      </c>
      <c r="G97" s="2">
        <f>VLOOKUP($A97,'ESAI - Q3 - High Case'!$A$56:$N$343,10)</f>
        <v>62.437626118800004</v>
      </c>
      <c r="H97" s="2">
        <f t="shared" si="13"/>
        <v>64.31075490236401</v>
      </c>
      <c r="I97" s="2">
        <f t="shared" si="18"/>
        <v>3.7532663711979031</v>
      </c>
      <c r="J97" s="2">
        <f t="shared" si="19"/>
        <v>68.06402127356192</v>
      </c>
      <c r="L97" s="2">
        <f t="shared" si="20"/>
        <v>86.869349722799996</v>
      </c>
      <c r="M97" s="2">
        <f t="shared" si="14"/>
        <v>89.475430214483993</v>
      </c>
      <c r="N97" s="2"/>
      <c r="O97" s="2">
        <f t="shared" si="21"/>
        <v>89.475430214483993</v>
      </c>
      <c r="Q97" s="2">
        <f t="shared" si="22"/>
        <v>62.437626118800004</v>
      </c>
      <c r="R97" s="2">
        <f t="shared" si="15"/>
        <v>64.31075490236401</v>
      </c>
      <c r="S97" s="2"/>
      <c r="T97" s="2">
        <f t="shared" si="23"/>
        <v>64.31075490236401</v>
      </c>
      <c r="V97" s="11"/>
    </row>
    <row r="98" spans="1:22" ht="15" customHeight="1" x14ac:dyDescent="0.2">
      <c r="A98" s="103">
        <v>45474</v>
      </c>
      <c r="B98" s="5">
        <f>VLOOKUP($A98,'ESAI - Q3 - High Case'!$A$56:$N$343,9)</f>
        <v>103.83928915320001</v>
      </c>
      <c r="C98" s="2">
        <f t="shared" si="12"/>
        <v>106.95446782779602</v>
      </c>
      <c r="D98" s="2">
        <f t="shared" si="16"/>
        <v>7.883549617060793</v>
      </c>
      <c r="E98" s="2">
        <f t="shared" si="17"/>
        <v>114.83801744485682</v>
      </c>
      <c r="G98" s="2">
        <f>VLOOKUP($A98,'ESAI - Q3 - High Case'!$A$56:$N$343,10)</f>
        <v>66.439051336800006</v>
      </c>
      <c r="H98" s="2">
        <f t="shared" si="13"/>
        <v>68.432222876904007</v>
      </c>
      <c r="I98" s="2">
        <f t="shared" si="18"/>
        <v>3.7532663711979031</v>
      </c>
      <c r="J98" s="2">
        <f t="shared" si="19"/>
        <v>72.185489248101916</v>
      </c>
      <c r="L98" s="2">
        <f t="shared" si="20"/>
        <v>103.83928915320001</v>
      </c>
      <c r="M98" s="2">
        <f t="shared" si="14"/>
        <v>106.95446782779602</v>
      </c>
      <c r="N98" s="2"/>
      <c r="O98" s="2">
        <f t="shared" si="21"/>
        <v>106.95446782779602</v>
      </c>
      <c r="Q98" s="2">
        <f t="shared" si="22"/>
        <v>66.439051336800006</v>
      </c>
      <c r="R98" s="2">
        <f t="shared" si="15"/>
        <v>68.432222876904007</v>
      </c>
      <c r="S98" s="2"/>
      <c r="T98" s="2">
        <f t="shared" si="23"/>
        <v>68.432222876904007</v>
      </c>
      <c r="V98" s="11"/>
    </row>
    <row r="99" spans="1:22" ht="15" customHeight="1" x14ac:dyDescent="0.2">
      <c r="A99" s="103">
        <v>45505</v>
      </c>
      <c r="B99" s="5">
        <f>VLOOKUP($A99,'ESAI - Q3 - High Case'!$A$56:$N$343,9)</f>
        <v>83.460067124399998</v>
      </c>
      <c r="C99" s="2">
        <f t="shared" si="12"/>
        <v>85.963869138131997</v>
      </c>
      <c r="D99" s="2">
        <f t="shared" si="16"/>
        <v>7.883549617060793</v>
      </c>
      <c r="E99" s="2">
        <f t="shared" si="17"/>
        <v>93.847418755192791</v>
      </c>
      <c r="G99" s="2">
        <f>VLOOKUP($A99,'ESAI - Q3 - High Case'!$A$56:$N$343,10)</f>
        <v>65.199542706000003</v>
      </c>
      <c r="H99" s="2">
        <f t="shared" si="13"/>
        <v>67.155528987180006</v>
      </c>
      <c r="I99" s="2">
        <f t="shared" si="18"/>
        <v>3.7532663711979031</v>
      </c>
      <c r="J99" s="2">
        <f t="shared" si="19"/>
        <v>70.908795358377915</v>
      </c>
      <c r="L99" s="2">
        <f t="shared" si="20"/>
        <v>83.460067124399998</v>
      </c>
      <c r="M99" s="2">
        <f t="shared" si="14"/>
        <v>85.963869138131997</v>
      </c>
      <c r="N99" s="2"/>
      <c r="O99" s="2">
        <f t="shared" si="21"/>
        <v>85.963869138131997</v>
      </c>
      <c r="Q99" s="2">
        <f t="shared" si="22"/>
        <v>65.199542706000003</v>
      </c>
      <c r="R99" s="2">
        <f t="shared" si="15"/>
        <v>67.155528987180006</v>
      </c>
      <c r="S99" s="2"/>
      <c r="T99" s="2">
        <f t="shared" si="23"/>
        <v>67.155528987180006</v>
      </c>
      <c r="V99" s="11"/>
    </row>
    <row r="100" spans="1:22" ht="15" customHeight="1" x14ac:dyDescent="0.2">
      <c r="A100" s="103">
        <v>45536</v>
      </c>
      <c r="B100" s="5">
        <f>VLOOKUP($A100,'ESAI - Q3 - High Case'!$A$56:$N$343,9)</f>
        <v>70.296014934000013</v>
      </c>
      <c r="C100" s="2">
        <f t="shared" si="12"/>
        <v>72.404895382020015</v>
      </c>
      <c r="D100" s="2">
        <f t="shared" si="16"/>
        <v>7.883549617060793</v>
      </c>
      <c r="E100" s="2">
        <f t="shared" si="17"/>
        <v>80.288444999080809</v>
      </c>
      <c r="G100" s="2">
        <f>VLOOKUP($A100,'ESAI - Q3 - High Case'!$A$56:$N$343,10)</f>
        <v>61.936424863199996</v>
      </c>
      <c r="H100" s="2">
        <f t="shared" si="13"/>
        <v>63.794517609095998</v>
      </c>
      <c r="I100" s="2">
        <f t="shared" si="18"/>
        <v>3.7532663711979031</v>
      </c>
      <c r="J100" s="2">
        <f t="shared" si="19"/>
        <v>67.5477839802939</v>
      </c>
      <c r="L100" s="2">
        <f t="shared" si="20"/>
        <v>70.296014934000013</v>
      </c>
      <c r="M100" s="2">
        <f t="shared" si="14"/>
        <v>72.404895382020015</v>
      </c>
      <c r="N100" s="2"/>
      <c r="O100" s="2">
        <f t="shared" si="21"/>
        <v>72.404895382020015</v>
      </c>
      <c r="Q100" s="2">
        <f t="shared" si="22"/>
        <v>61.936424863199996</v>
      </c>
      <c r="R100" s="2">
        <f t="shared" si="15"/>
        <v>63.794517609095998</v>
      </c>
      <c r="S100" s="2"/>
      <c r="T100" s="2">
        <f t="shared" si="23"/>
        <v>63.794517609095998</v>
      </c>
      <c r="V100" s="11"/>
    </row>
    <row r="101" spans="1:22" ht="15" customHeight="1" x14ac:dyDescent="0.2">
      <c r="A101" s="103">
        <v>45566</v>
      </c>
      <c r="B101" s="5">
        <f>VLOOKUP($A101,'ESAI - Q3 - High Case'!$A$56:$N$343,9)</f>
        <v>67.092051113999986</v>
      </c>
      <c r="C101" s="2">
        <f t="shared" si="12"/>
        <v>69.10481264741999</v>
      </c>
      <c r="D101" s="2">
        <f t="shared" si="16"/>
        <v>7.883549617060793</v>
      </c>
      <c r="E101" s="2">
        <f t="shared" si="17"/>
        <v>76.988362264480784</v>
      </c>
      <c r="G101" s="2">
        <f>VLOOKUP($A101,'ESAI - Q3 - High Case'!$A$56:$N$343,10)</f>
        <v>59.235428898000002</v>
      </c>
      <c r="H101" s="2">
        <f t="shared" si="13"/>
        <v>61.012491764940002</v>
      </c>
      <c r="I101" s="2">
        <f t="shared" si="18"/>
        <v>3.7532663711979031</v>
      </c>
      <c r="J101" s="2">
        <f t="shared" si="19"/>
        <v>64.765758136137904</v>
      </c>
      <c r="L101" s="2">
        <f t="shared" si="20"/>
        <v>67.092051113999986</v>
      </c>
      <c r="M101" s="2">
        <f t="shared" si="14"/>
        <v>69.10481264741999</v>
      </c>
      <c r="N101" s="2"/>
      <c r="O101" s="2">
        <f t="shared" si="21"/>
        <v>69.10481264741999</v>
      </c>
      <c r="Q101" s="2">
        <f t="shared" si="22"/>
        <v>59.235428898000002</v>
      </c>
      <c r="R101" s="2">
        <f t="shared" si="15"/>
        <v>61.012491764940002</v>
      </c>
      <c r="S101" s="2"/>
      <c r="T101" s="2">
        <f t="shared" si="23"/>
        <v>61.012491764940002</v>
      </c>
      <c r="V101" s="11"/>
    </row>
    <row r="102" spans="1:22" ht="15" customHeight="1" x14ac:dyDescent="0.2">
      <c r="A102" s="103">
        <v>45597</v>
      </c>
      <c r="B102" s="5">
        <f>VLOOKUP($A102,'ESAI - Q3 - High Case'!$A$56:$N$343,9)</f>
        <v>77.537464236000005</v>
      </c>
      <c r="C102" s="2">
        <f t="shared" si="12"/>
        <v>79.86358816308001</v>
      </c>
      <c r="D102" s="2">
        <f t="shared" si="16"/>
        <v>7.883549617060793</v>
      </c>
      <c r="E102" s="2">
        <f t="shared" si="17"/>
        <v>87.747137780140804</v>
      </c>
      <c r="G102" s="2">
        <f>VLOOKUP($A102,'ESAI - Q3 - High Case'!$A$56:$N$343,10)</f>
        <v>65.930317585200001</v>
      </c>
      <c r="H102" s="2">
        <f t="shared" si="13"/>
        <v>67.908227112756009</v>
      </c>
      <c r="I102" s="2">
        <f t="shared" si="18"/>
        <v>3.7532663711979031</v>
      </c>
      <c r="J102" s="2">
        <f t="shared" si="19"/>
        <v>71.661493483953919</v>
      </c>
      <c r="L102" s="2">
        <f t="shared" si="20"/>
        <v>77.537464236000005</v>
      </c>
      <c r="M102" s="2">
        <f t="shared" si="14"/>
        <v>79.86358816308001</v>
      </c>
      <c r="N102" s="2"/>
      <c r="O102" s="2">
        <f t="shared" si="21"/>
        <v>79.86358816308001</v>
      </c>
      <c r="Q102" s="2">
        <f t="shared" si="22"/>
        <v>65.930317585200001</v>
      </c>
      <c r="R102" s="2">
        <f t="shared" si="15"/>
        <v>67.908227112756009</v>
      </c>
      <c r="S102" s="2"/>
      <c r="T102" s="2">
        <f t="shared" si="23"/>
        <v>67.908227112756009</v>
      </c>
      <c r="V102" s="11"/>
    </row>
    <row r="103" spans="1:22" ht="15" customHeight="1" x14ac:dyDescent="0.2">
      <c r="A103" s="103">
        <v>45627</v>
      </c>
      <c r="B103" s="5">
        <f>VLOOKUP($A103,'ESAI - Q3 - High Case'!$A$56:$N$343,9)</f>
        <v>111.67307771039999</v>
      </c>
      <c r="C103" s="2">
        <f t="shared" si="12"/>
        <v>115.023270041712</v>
      </c>
      <c r="D103" s="2">
        <f t="shared" si="16"/>
        <v>7.883549617060793</v>
      </c>
      <c r="E103" s="2">
        <f t="shared" si="17"/>
        <v>122.90681965877279</v>
      </c>
      <c r="G103" s="2">
        <f>VLOOKUP($A103,'ESAI - Q3 - High Case'!$A$56:$N$343,10)</f>
        <v>86.389427768399997</v>
      </c>
      <c r="H103" s="2">
        <f t="shared" si="13"/>
        <v>88.981110601452002</v>
      </c>
      <c r="I103" s="2">
        <f t="shared" si="18"/>
        <v>3.7532663711979031</v>
      </c>
      <c r="J103" s="2">
        <f t="shared" si="19"/>
        <v>92.734376972649912</v>
      </c>
      <c r="L103" s="2">
        <f t="shared" si="20"/>
        <v>111.67307771039999</v>
      </c>
      <c r="M103" s="2">
        <f t="shared" si="14"/>
        <v>115.023270041712</v>
      </c>
      <c r="N103" s="2"/>
      <c r="O103" s="2">
        <f t="shared" si="21"/>
        <v>115.023270041712</v>
      </c>
      <c r="Q103" s="2">
        <f t="shared" si="22"/>
        <v>86.389427768399997</v>
      </c>
      <c r="R103" s="2">
        <f t="shared" si="15"/>
        <v>88.981110601452002</v>
      </c>
      <c r="S103" s="2"/>
      <c r="T103" s="2">
        <f t="shared" si="23"/>
        <v>88.981110601452002</v>
      </c>
      <c r="V103" s="11"/>
    </row>
    <row r="104" spans="1:22" ht="15" customHeight="1" x14ac:dyDescent="0.2">
      <c r="A104" s="103">
        <v>45658</v>
      </c>
      <c r="B104" s="5">
        <f>VLOOKUP($A104,'ESAI - Q3 - High Case'!$A$56:$N$343,9)</f>
        <v>155.06074370001599</v>
      </c>
      <c r="C104" s="2">
        <f t="shared" si="12"/>
        <v>159.71256601101646</v>
      </c>
      <c r="D104" s="2">
        <f t="shared" si="16"/>
        <v>7.9623851132314014</v>
      </c>
      <c r="E104" s="2">
        <f t="shared" si="17"/>
        <v>167.67495112424785</v>
      </c>
      <c r="G104" s="2">
        <f>VLOOKUP($A104,'ESAI - Q3 - High Case'!$A$56:$N$343,10)</f>
        <v>108.52050858919199</v>
      </c>
      <c r="H104" s="2">
        <f t="shared" si="13"/>
        <v>111.77612384686775</v>
      </c>
      <c r="I104" s="2">
        <f t="shared" si="18"/>
        <v>3.7907990349098819</v>
      </c>
      <c r="J104" s="2">
        <f t="shared" si="19"/>
        <v>115.56692288177763</v>
      </c>
      <c r="L104" s="2">
        <f t="shared" si="20"/>
        <v>155.06074370001599</v>
      </c>
      <c r="M104" s="2">
        <f t="shared" si="14"/>
        <v>159.71256601101646</v>
      </c>
      <c r="N104" s="2"/>
      <c r="O104" s="2">
        <f t="shared" si="21"/>
        <v>159.71256601101646</v>
      </c>
      <c r="Q104" s="2">
        <f t="shared" si="22"/>
        <v>108.52050858919199</v>
      </c>
      <c r="R104" s="2">
        <f t="shared" si="15"/>
        <v>111.77612384686775</v>
      </c>
      <c r="S104" s="2"/>
      <c r="T104" s="2">
        <f t="shared" si="23"/>
        <v>111.77612384686775</v>
      </c>
      <c r="V104" s="11"/>
    </row>
    <row r="105" spans="1:22" ht="15" customHeight="1" x14ac:dyDescent="0.2">
      <c r="A105" s="103">
        <v>45689</v>
      </c>
      <c r="B105" s="5">
        <f>VLOOKUP($A105,'ESAI - Q3 - High Case'!$A$56:$N$343,9)</f>
        <v>115.77430991534399</v>
      </c>
      <c r="C105" s="2">
        <f t="shared" si="12"/>
        <v>119.24753921280431</v>
      </c>
      <c r="D105" s="2">
        <f t="shared" si="16"/>
        <v>7.9623851132314014</v>
      </c>
      <c r="E105" s="2">
        <f t="shared" si="17"/>
        <v>127.20992432603572</v>
      </c>
      <c r="G105" s="2">
        <f>VLOOKUP($A105,'ESAI - Q3 - High Case'!$A$56:$N$343,10)</f>
        <v>97.608012277680004</v>
      </c>
      <c r="H105" s="2">
        <f t="shared" si="13"/>
        <v>100.53625264601041</v>
      </c>
      <c r="I105" s="2">
        <f t="shared" si="18"/>
        <v>3.7907990349098819</v>
      </c>
      <c r="J105" s="2">
        <f t="shared" si="19"/>
        <v>104.32705168092029</v>
      </c>
      <c r="L105" s="2">
        <f t="shared" si="20"/>
        <v>115.77430991534399</v>
      </c>
      <c r="M105" s="2">
        <f t="shared" si="14"/>
        <v>119.24753921280431</v>
      </c>
      <c r="N105" s="2"/>
      <c r="O105" s="2">
        <f t="shared" si="21"/>
        <v>119.24753921280431</v>
      </c>
      <c r="Q105" s="2">
        <f t="shared" si="22"/>
        <v>97.608012277680004</v>
      </c>
      <c r="R105" s="2">
        <f t="shared" si="15"/>
        <v>100.53625264601041</v>
      </c>
      <c r="S105" s="2"/>
      <c r="T105" s="2">
        <f t="shared" si="23"/>
        <v>100.53625264601041</v>
      </c>
      <c r="V105" s="11"/>
    </row>
    <row r="106" spans="1:22" ht="15" customHeight="1" x14ac:dyDescent="0.2">
      <c r="A106" s="103">
        <v>45717</v>
      </c>
      <c r="B106" s="5">
        <f>VLOOKUP($A106,'ESAI - Q3 - High Case'!$A$56:$N$343,9)</f>
        <v>80.893261472616004</v>
      </c>
      <c r="C106" s="2">
        <f t="shared" si="12"/>
        <v>83.320059316794485</v>
      </c>
      <c r="D106" s="2">
        <f t="shared" si="16"/>
        <v>7.9623851132314014</v>
      </c>
      <c r="E106" s="2">
        <f t="shared" si="17"/>
        <v>91.28244443002589</v>
      </c>
      <c r="G106" s="2">
        <f>VLOOKUP($A106,'ESAI - Q3 - High Case'!$A$56:$N$343,10)</f>
        <v>67.361080888008004</v>
      </c>
      <c r="H106" s="2">
        <f t="shared" si="13"/>
        <v>69.381913314648244</v>
      </c>
      <c r="I106" s="2">
        <f t="shared" si="18"/>
        <v>3.7907990349098819</v>
      </c>
      <c r="J106" s="2">
        <f t="shared" si="19"/>
        <v>73.172712349558125</v>
      </c>
      <c r="L106" s="2">
        <f t="shared" si="20"/>
        <v>80.893261472616004</v>
      </c>
      <c r="M106" s="2">
        <f t="shared" si="14"/>
        <v>83.320059316794485</v>
      </c>
      <c r="N106" s="2"/>
      <c r="O106" s="2">
        <f t="shared" si="21"/>
        <v>83.320059316794485</v>
      </c>
      <c r="Q106" s="2">
        <f t="shared" si="22"/>
        <v>67.361080888008004</v>
      </c>
      <c r="R106" s="2">
        <f t="shared" si="15"/>
        <v>69.381913314648244</v>
      </c>
      <c r="S106" s="2"/>
      <c r="T106" s="2">
        <f t="shared" si="23"/>
        <v>69.381913314648244</v>
      </c>
      <c r="V106" s="11"/>
    </row>
    <row r="107" spans="1:22" ht="15" customHeight="1" x14ac:dyDescent="0.2">
      <c r="A107" s="103">
        <v>45748</v>
      </c>
      <c r="B107" s="5">
        <f>VLOOKUP($A107,'ESAI - Q3 - High Case'!$A$56:$N$343,9)</f>
        <v>75.42857936627999</v>
      </c>
      <c r="C107" s="2">
        <f t="shared" si="12"/>
        <v>77.691436747268398</v>
      </c>
      <c r="D107" s="2">
        <f t="shared" si="16"/>
        <v>7.9623851132314014</v>
      </c>
      <c r="E107" s="2">
        <f t="shared" si="17"/>
        <v>85.653821860499804</v>
      </c>
      <c r="G107" s="2">
        <f>VLOOKUP($A107,'ESAI - Q3 - High Case'!$A$56:$N$343,10)</f>
        <v>60.319974297672005</v>
      </c>
      <c r="H107" s="2">
        <f t="shared" si="13"/>
        <v>62.129573526602165</v>
      </c>
      <c r="I107" s="2">
        <f t="shared" si="18"/>
        <v>3.7907990349098819</v>
      </c>
      <c r="J107" s="2">
        <f t="shared" si="19"/>
        <v>65.920372561512053</v>
      </c>
      <c r="L107" s="2">
        <f t="shared" si="20"/>
        <v>75.42857936627999</v>
      </c>
      <c r="M107" s="2">
        <f t="shared" si="14"/>
        <v>77.691436747268398</v>
      </c>
      <c r="N107" s="2"/>
      <c r="O107" s="2">
        <f t="shared" si="21"/>
        <v>77.691436747268398</v>
      </c>
      <c r="Q107" s="2">
        <f t="shared" si="22"/>
        <v>60.319974297672005</v>
      </c>
      <c r="R107" s="2">
        <f t="shared" si="15"/>
        <v>62.129573526602165</v>
      </c>
      <c r="S107" s="2"/>
      <c r="T107" s="2">
        <f t="shared" si="23"/>
        <v>62.129573526602165</v>
      </c>
      <c r="V107" s="11"/>
    </row>
    <row r="108" spans="1:22" ht="15" customHeight="1" x14ac:dyDescent="0.2">
      <c r="A108" s="103">
        <v>45778</v>
      </c>
      <c r="B108" s="5">
        <f>VLOOKUP($A108,'ESAI - Q3 - High Case'!$A$56:$N$343,9)</f>
        <v>84.929802750000007</v>
      </c>
      <c r="C108" s="2">
        <f t="shared" si="12"/>
        <v>87.477696832500015</v>
      </c>
      <c r="D108" s="2">
        <f t="shared" si="16"/>
        <v>7.9623851132314014</v>
      </c>
      <c r="E108" s="2">
        <f t="shared" si="17"/>
        <v>95.440081945731421</v>
      </c>
      <c r="G108" s="2">
        <f>VLOOKUP($A108,'ESAI - Q3 - High Case'!$A$56:$N$343,10)</f>
        <v>61.818586766279992</v>
      </c>
      <c r="H108" s="2">
        <f t="shared" si="13"/>
        <v>63.673144369268392</v>
      </c>
      <c r="I108" s="2">
        <f t="shared" si="18"/>
        <v>3.7907990349098819</v>
      </c>
      <c r="J108" s="2">
        <f t="shared" si="19"/>
        <v>67.463943404178281</v>
      </c>
      <c r="L108" s="2">
        <f t="shared" si="20"/>
        <v>84.929802750000007</v>
      </c>
      <c r="M108" s="2">
        <f t="shared" si="14"/>
        <v>87.477696832500015</v>
      </c>
      <c r="N108" s="2"/>
      <c r="O108" s="2">
        <f t="shared" si="21"/>
        <v>87.477696832500015</v>
      </c>
      <c r="Q108" s="2">
        <f t="shared" si="22"/>
        <v>61.818586766279992</v>
      </c>
      <c r="R108" s="2">
        <f t="shared" si="15"/>
        <v>63.673144369268392</v>
      </c>
      <c r="S108" s="2"/>
      <c r="T108" s="2">
        <f t="shared" si="23"/>
        <v>63.673144369268392</v>
      </c>
      <c r="V108" s="11"/>
    </row>
    <row r="109" spans="1:22" ht="15" customHeight="1" x14ac:dyDescent="0.2">
      <c r="A109" s="103">
        <v>45809</v>
      </c>
      <c r="B109" s="5">
        <f>VLOOKUP($A109,'ESAI - Q3 - High Case'!$A$56:$N$343,9)</f>
        <v>88.606736717255998</v>
      </c>
      <c r="C109" s="2">
        <f t="shared" si="12"/>
        <v>91.264938818773686</v>
      </c>
      <c r="D109" s="2">
        <f t="shared" si="16"/>
        <v>7.9623851132314014</v>
      </c>
      <c r="E109" s="2">
        <f t="shared" si="17"/>
        <v>99.227323932005092</v>
      </c>
      <c r="G109" s="2">
        <f>VLOOKUP($A109,'ESAI - Q3 - High Case'!$A$56:$N$343,10)</f>
        <v>63.686378641176006</v>
      </c>
      <c r="H109" s="2">
        <f t="shared" si="13"/>
        <v>65.596970000411289</v>
      </c>
      <c r="I109" s="2">
        <f t="shared" si="18"/>
        <v>3.7907990349098819</v>
      </c>
      <c r="J109" s="2">
        <f t="shared" si="19"/>
        <v>69.38776903532117</v>
      </c>
      <c r="L109" s="2">
        <f t="shared" si="20"/>
        <v>88.606736717255998</v>
      </c>
      <c r="M109" s="2">
        <f t="shared" si="14"/>
        <v>91.264938818773686</v>
      </c>
      <c r="N109" s="2"/>
      <c r="O109" s="2">
        <f t="shared" si="21"/>
        <v>91.264938818773686</v>
      </c>
      <c r="Q109" s="2">
        <f t="shared" si="22"/>
        <v>63.686378641176006</v>
      </c>
      <c r="R109" s="2">
        <f t="shared" si="15"/>
        <v>65.596970000411289</v>
      </c>
      <c r="S109" s="2"/>
      <c r="T109" s="2">
        <f t="shared" si="23"/>
        <v>65.596970000411289</v>
      </c>
      <c r="V109" s="11"/>
    </row>
    <row r="110" spans="1:22" ht="15" customHeight="1" x14ac:dyDescent="0.2">
      <c r="A110" s="103">
        <v>45839</v>
      </c>
      <c r="B110" s="5">
        <f>VLOOKUP($A110,'ESAI - Q3 - High Case'!$A$56:$N$343,9)</f>
        <v>105.91607493626401</v>
      </c>
      <c r="C110" s="2">
        <f t="shared" si="12"/>
        <v>109.09355718435194</v>
      </c>
      <c r="D110" s="2">
        <f t="shared" si="16"/>
        <v>7.9623851132314014</v>
      </c>
      <c r="E110" s="2">
        <f t="shared" si="17"/>
        <v>117.05594229758334</v>
      </c>
      <c r="G110" s="2">
        <f>VLOOKUP($A110,'ESAI - Q3 - High Case'!$A$56:$N$343,10)</f>
        <v>67.767832363536002</v>
      </c>
      <c r="H110" s="2">
        <f t="shared" si="13"/>
        <v>69.800867334442088</v>
      </c>
      <c r="I110" s="2">
        <f t="shared" si="18"/>
        <v>3.7907990349098819</v>
      </c>
      <c r="J110" s="2">
        <f t="shared" si="19"/>
        <v>73.591666369351969</v>
      </c>
      <c r="L110" s="2">
        <f t="shared" si="20"/>
        <v>105.91607493626401</v>
      </c>
      <c r="M110" s="2">
        <f t="shared" si="14"/>
        <v>109.09355718435194</v>
      </c>
      <c r="N110" s="2"/>
      <c r="O110" s="2">
        <f t="shared" si="21"/>
        <v>109.09355718435194</v>
      </c>
      <c r="Q110" s="2">
        <f t="shared" si="22"/>
        <v>67.767832363536002</v>
      </c>
      <c r="R110" s="2">
        <f t="shared" si="15"/>
        <v>69.800867334442088</v>
      </c>
      <c r="S110" s="2"/>
      <c r="T110" s="2">
        <f t="shared" si="23"/>
        <v>69.800867334442088</v>
      </c>
      <c r="V110" s="11"/>
    </row>
    <row r="111" spans="1:22" ht="15" customHeight="1" x14ac:dyDescent="0.2">
      <c r="A111" s="103">
        <v>45870</v>
      </c>
      <c r="B111" s="5">
        <f>VLOOKUP($A111,'ESAI - Q3 - High Case'!$A$56:$N$343,9)</f>
        <v>85.129268466887993</v>
      </c>
      <c r="C111" s="2">
        <f t="shared" si="12"/>
        <v>87.683146520894638</v>
      </c>
      <c r="D111" s="2">
        <f t="shared" si="16"/>
        <v>7.9623851132314014</v>
      </c>
      <c r="E111" s="2">
        <f t="shared" si="17"/>
        <v>95.645531634126044</v>
      </c>
      <c r="G111" s="2">
        <f>VLOOKUP($A111,'ESAI - Q3 - High Case'!$A$56:$N$343,10)</f>
        <v>66.503533560120005</v>
      </c>
      <c r="H111" s="2">
        <f t="shared" si="13"/>
        <v>68.4986395669236</v>
      </c>
      <c r="I111" s="2">
        <f t="shared" si="18"/>
        <v>3.7907990349098819</v>
      </c>
      <c r="J111" s="2">
        <f t="shared" si="19"/>
        <v>72.289438601833481</v>
      </c>
      <c r="L111" s="2">
        <f t="shared" si="20"/>
        <v>85.129268466887993</v>
      </c>
      <c r="M111" s="2">
        <f t="shared" si="14"/>
        <v>87.683146520894638</v>
      </c>
      <c r="N111" s="2"/>
      <c r="O111" s="2">
        <f t="shared" si="21"/>
        <v>87.683146520894638</v>
      </c>
      <c r="Q111" s="2">
        <f t="shared" si="22"/>
        <v>66.503533560120005</v>
      </c>
      <c r="R111" s="2">
        <f t="shared" si="15"/>
        <v>68.4986395669236</v>
      </c>
      <c r="S111" s="2"/>
      <c r="T111" s="2">
        <f t="shared" si="23"/>
        <v>68.4986395669236</v>
      </c>
      <c r="V111" s="11"/>
    </row>
    <row r="112" spans="1:22" ht="15" customHeight="1" x14ac:dyDescent="0.2">
      <c r="A112" s="103">
        <v>45901</v>
      </c>
      <c r="B112" s="5">
        <f>VLOOKUP($A112,'ESAI - Q3 - High Case'!$A$56:$N$343,9)</f>
        <v>71.701935232680015</v>
      </c>
      <c r="C112" s="2">
        <f t="shared" si="12"/>
        <v>73.852993289660418</v>
      </c>
      <c r="D112" s="2">
        <f t="shared" si="16"/>
        <v>7.9623851132314014</v>
      </c>
      <c r="E112" s="2">
        <f t="shared" si="17"/>
        <v>81.815378402891824</v>
      </c>
      <c r="G112" s="2">
        <f>VLOOKUP($A112,'ESAI - Q3 - High Case'!$A$56:$N$343,10)</f>
        <v>63.175153360463995</v>
      </c>
      <c r="H112" s="2">
        <f t="shared" si="13"/>
        <v>65.070407961277922</v>
      </c>
      <c r="I112" s="2">
        <f t="shared" si="18"/>
        <v>3.7907990349098819</v>
      </c>
      <c r="J112" s="2">
        <f t="shared" si="19"/>
        <v>68.861206996187803</v>
      </c>
      <c r="L112" s="2">
        <f t="shared" si="20"/>
        <v>71.701935232680015</v>
      </c>
      <c r="M112" s="2">
        <f t="shared" si="14"/>
        <v>73.852993289660418</v>
      </c>
      <c r="N112" s="2"/>
      <c r="O112" s="2">
        <f t="shared" si="21"/>
        <v>73.852993289660418</v>
      </c>
      <c r="Q112" s="2">
        <f t="shared" si="22"/>
        <v>63.175153360463995</v>
      </c>
      <c r="R112" s="2">
        <f t="shared" si="15"/>
        <v>65.070407961277922</v>
      </c>
      <c r="S112" s="2"/>
      <c r="T112" s="2">
        <f t="shared" si="23"/>
        <v>65.070407961277922</v>
      </c>
      <c r="V112" s="11"/>
    </row>
    <row r="113" spans="1:22" ht="15" customHeight="1" x14ac:dyDescent="0.2">
      <c r="A113" s="103">
        <v>45931</v>
      </c>
      <c r="B113" s="5">
        <f>VLOOKUP($A113,'ESAI - Q3 - High Case'!$A$56:$N$343,9)</f>
        <v>68.433892136279994</v>
      </c>
      <c r="C113" s="2">
        <f t="shared" si="12"/>
        <v>70.486908900368391</v>
      </c>
      <c r="D113" s="2">
        <f t="shared" si="16"/>
        <v>7.9623851132314014</v>
      </c>
      <c r="E113" s="2">
        <f t="shared" si="17"/>
        <v>78.449294013599797</v>
      </c>
      <c r="G113" s="2">
        <f>VLOOKUP($A113,'ESAI - Q3 - High Case'!$A$56:$N$343,10)</f>
        <v>60.420137475960004</v>
      </c>
      <c r="H113" s="2">
        <f t="shared" si="13"/>
        <v>62.232741600238803</v>
      </c>
      <c r="I113" s="2">
        <f t="shared" si="18"/>
        <v>3.7907990349098819</v>
      </c>
      <c r="J113" s="2">
        <f t="shared" si="19"/>
        <v>66.023540635148692</v>
      </c>
      <c r="L113" s="2">
        <f t="shared" si="20"/>
        <v>68.433892136279994</v>
      </c>
      <c r="M113" s="2">
        <f t="shared" si="14"/>
        <v>70.486908900368391</v>
      </c>
      <c r="N113" s="2"/>
      <c r="O113" s="2">
        <f t="shared" si="21"/>
        <v>70.486908900368391</v>
      </c>
      <c r="Q113" s="2">
        <f t="shared" si="22"/>
        <v>60.420137475960004</v>
      </c>
      <c r="R113" s="2">
        <f t="shared" si="15"/>
        <v>62.232741600238803</v>
      </c>
      <c r="S113" s="2"/>
      <c r="T113" s="2">
        <f t="shared" si="23"/>
        <v>62.232741600238803</v>
      </c>
      <c r="V113" s="11"/>
    </row>
    <row r="114" spans="1:22" ht="15" customHeight="1" x14ac:dyDescent="0.2">
      <c r="A114" s="103">
        <v>45962</v>
      </c>
      <c r="B114" s="5">
        <f>VLOOKUP($A114,'ESAI - Q3 - High Case'!$A$56:$N$343,9)</f>
        <v>79.088213520720004</v>
      </c>
      <c r="C114" s="2">
        <f t="shared" si="12"/>
        <v>81.460859926341612</v>
      </c>
      <c r="D114" s="2">
        <f t="shared" si="16"/>
        <v>7.9623851132314014</v>
      </c>
      <c r="E114" s="2">
        <f t="shared" si="17"/>
        <v>89.423245039573018</v>
      </c>
      <c r="G114" s="2">
        <f>VLOOKUP($A114,'ESAI - Q3 - High Case'!$A$56:$N$343,10)</f>
        <v>67.248923936904006</v>
      </c>
      <c r="H114" s="2">
        <f t="shared" si="13"/>
        <v>69.266391655011134</v>
      </c>
      <c r="I114" s="2">
        <f t="shared" si="18"/>
        <v>3.7907990349098819</v>
      </c>
      <c r="J114" s="2">
        <f t="shared" si="19"/>
        <v>73.057190689921015</v>
      </c>
      <c r="L114" s="2">
        <f t="shared" si="20"/>
        <v>79.088213520720004</v>
      </c>
      <c r="M114" s="2">
        <f t="shared" si="14"/>
        <v>81.460859926341612</v>
      </c>
      <c r="N114" s="2"/>
      <c r="O114" s="2">
        <f t="shared" si="21"/>
        <v>81.460859926341612</v>
      </c>
      <c r="Q114" s="2">
        <f t="shared" si="22"/>
        <v>67.248923936904006</v>
      </c>
      <c r="R114" s="2">
        <f t="shared" si="15"/>
        <v>69.266391655011134</v>
      </c>
      <c r="S114" s="2"/>
      <c r="T114" s="2">
        <f t="shared" si="23"/>
        <v>69.266391655011134</v>
      </c>
      <c r="V114" s="11"/>
    </row>
    <row r="115" spans="1:22" ht="15" customHeight="1" x14ac:dyDescent="0.2">
      <c r="A115" s="103">
        <v>45992</v>
      </c>
      <c r="B115" s="5">
        <f>VLOOKUP($A115,'ESAI - Q3 - High Case'!$A$56:$N$343,9)</f>
        <v>113.906539264608</v>
      </c>
      <c r="C115" s="2">
        <f t="shared" si="12"/>
        <v>117.32373544254624</v>
      </c>
      <c r="D115" s="2">
        <f t="shared" si="16"/>
        <v>7.9623851132314014</v>
      </c>
      <c r="E115" s="2">
        <f t="shared" si="17"/>
        <v>125.28612055577764</v>
      </c>
      <c r="G115" s="2">
        <f>VLOOKUP($A115,'ESAI - Q3 - High Case'!$A$56:$N$343,10)</f>
        <v>88.117216323768005</v>
      </c>
      <c r="H115" s="2">
        <f t="shared" si="13"/>
        <v>90.760732813481042</v>
      </c>
      <c r="I115" s="2">
        <f t="shared" si="18"/>
        <v>3.7907990349098819</v>
      </c>
      <c r="J115" s="2">
        <f t="shared" si="19"/>
        <v>94.551531848390923</v>
      </c>
      <c r="L115" s="2">
        <f t="shared" si="20"/>
        <v>113.906539264608</v>
      </c>
      <c r="M115" s="2">
        <f t="shared" si="14"/>
        <v>117.32373544254624</v>
      </c>
      <c r="N115" s="2"/>
      <c r="O115" s="2">
        <f t="shared" si="21"/>
        <v>117.32373544254624</v>
      </c>
      <c r="Q115" s="2">
        <f t="shared" si="22"/>
        <v>88.117216323768005</v>
      </c>
      <c r="R115" s="2">
        <f t="shared" si="15"/>
        <v>90.760732813481042</v>
      </c>
      <c r="S115" s="2"/>
      <c r="T115" s="2">
        <f t="shared" si="23"/>
        <v>90.760732813481042</v>
      </c>
      <c r="V115" s="11"/>
    </row>
    <row r="116" spans="1:22" ht="15" customHeight="1" x14ac:dyDescent="0.2">
      <c r="A116" s="103">
        <v>46023</v>
      </c>
      <c r="B116" s="5">
        <f>VLOOKUP($A116,'ESAI - Q3 - High Case'!$A$56:$N$343,9)</f>
        <v>158.16195857401632</v>
      </c>
      <c r="C116" s="2">
        <f t="shared" si="12"/>
        <v>162.90681733123682</v>
      </c>
      <c r="D116" s="2">
        <f t="shared" si="16"/>
        <v>8.0420089643637169</v>
      </c>
      <c r="E116" s="2">
        <f t="shared" si="17"/>
        <v>170.94882629560055</v>
      </c>
      <c r="G116" s="2">
        <f>VLOOKUP($A116,'ESAI - Q3 - High Case'!$A$56:$N$343,10)</f>
        <v>110.69091876097583</v>
      </c>
      <c r="H116" s="2">
        <f t="shared" si="13"/>
        <v>114.01164632380511</v>
      </c>
      <c r="I116" s="2">
        <f t="shared" si="18"/>
        <v>3.8287070252589812</v>
      </c>
      <c r="J116" s="2">
        <f t="shared" si="19"/>
        <v>117.84035334906409</v>
      </c>
      <c r="L116" s="2">
        <f t="shared" si="20"/>
        <v>158.16195857401632</v>
      </c>
      <c r="M116" s="2">
        <f t="shared" si="14"/>
        <v>162.90681733123682</v>
      </c>
      <c r="N116" s="2"/>
      <c r="O116" s="2">
        <f t="shared" si="21"/>
        <v>162.90681733123682</v>
      </c>
      <c r="Q116" s="2">
        <f t="shared" si="22"/>
        <v>110.69091876097583</v>
      </c>
      <c r="R116" s="2">
        <f t="shared" si="15"/>
        <v>114.01164632380511</v>
      </c>
      <c r="S116" s="2"/>
      <c r="T116" s="2">
        <f t="shared" si="23"/>
        <v>114.01164632380511</v>
      </c>
      <c r="V116" s="11"/>
    </row>
    <row r="117" spans="1:22" ht="15" customHeight="1" x14ac:dyDescent="0.2">
      <c r="A117" s="103">
        <v>46054</v>
      </c>
      <c r="B117" s="5">
        <f>VLOOKUP($A117,'ESAI - Q3 - High Case'!$A$56:$N$343,9)</f>
        <v>118.08979611365088</v>
      </c>
      <c r="C117" s="2">
        <f t="shared" si="12"/>
        <v>121.6324899970604</v>
      </c>
      <c r="D117" s="2">
        <f t="shared" si="16"/>
        <v>8.0420089643637169</v>
      </c>
      <c r="E117" s="2">
        <f t="shared" si="17"/>
        <v>129.67449896142412</v>
      </c>
      <c r="G117" s="2">
        <f>VLOOKUP($A117,'ESAI - Q3 - High Case'!$A$56:$N$343,10)</f>
        <v>99.560172523233604</v>
      </c>
      <c r="H117" s="2">
        <f t="shared" si="13"/>
        <v>102.54697769893062</v>
      </c>
      <c r="I117" s="2">
        <f t="shared" si="18"/>
        <v>3.8287070252589812</v>
      </c>
      <c r="J117" s="2">
        <f t="shared" si="19"/>
        <v>106.3756847241896</v>
      </c>
      <c r="L117" s="2">
        <f t="shared" si="20"/>
        <v>118.08979611365088</v>
      </c>
      <c r="M117" s="2">
        <f t="shared" si="14"/>
        <v>121.6324899970604</v>
      </c>
      <c r="N117" s="2"/>
      <c r="O117" s="2">
        <f t="shared" si="21"/>
        <v>121.6324899970604</v>
      </c>
      <c r="Q117" s="2">
        <f t="shared" si="22"/>
        <v>99.560172523233604</v>
      </c>
      <c r="R117" s="2">
        <f t="shared" si="15"/>
        <v>102.54697769893062</v>
      </c>
      <c r="S117" s="2"/>
      <c r="T117" s="2">
        <f t="shared" si="23"/>
        <v>102.54697769893062</v>
      </c>
      <c r="V117" s="11"/>
    </row>
    <row r="118" spans="1:22" ht="15" customHeight="1" x14ac:dyDescent="0.2">
      <c r="A118" s="103">
        <v>46082</v>
      </c>
      <c r="B118" s="5">
        <f>VLOOKUP($A118,'ESAI - Q3 - High Case'!$A$56:$N$343,9)</f>
        <v>82.511126702068324</v>
      </c>
      <c r="C118" s="2">
        <f t="shared" si="12"/>
        <v>84.986460503130374</v>
      </c>
      <c r="D118" s="2">
        <f t="shared" si="16"/>
        <v>8.0420089643637169</v>
      </c>
      <c r="E118" s="2">
        <f t="shared" si="17"/>
        <v>93.028469467494091</v>
      </c>
      <c r="G118" s="2">
        <f>VLOOKUP($A118,'ESAI - Q3 - High Case'!$A$56:$N$343,10)</f>
        <v>68.70830250576816</v>
      </c>
      <c r="H118" s="2">
        <f t="shared" si="13"/>
        <v>70.769551580941211</v>
      </c>
      <c r="I118" s="2">
        <f t="shared" si="18"/>
        <v>3.8287070252589812</v>
      </c>
      <c r="J118" s="2">
        <f t="shared" si="19"/>
        <v>74.59825860620019</v>
      </c>
      <c r="L118" s="2">
        <f t="shared" si="20"/>
        <v>82.511126702068324</v>
      </c>
      <c r="M118" s="2">
        <f t="shared" si="14"/>
        <v>84.986460503130374</v>
      </c>
      <c r="N118" s="2"/>
      <c r="O118" s="2">
        <f t="shared" si="21"/>
        <v>84.986460503130374</v>
      </c>
      <c r="Q118" s="2">
        <f t="shared" si="22"/>
        <v>68.70830250576816</v>
      </c>
      <c r="R118" s="2">
        <f t="shared" si="15"/>
        <v>70.769551580941211</v>
      </c>
      <c r="S118" s="2"/>
      <c r="T118" s="2">
        <f t="shared" si="23"/>
        <v>70.769551580941211</v>
      </c>
      <c r="V118" s="11"/>
    </row>
    <row r="119" spans="1:22" ht="15" customHeight="1" x14ac:dyDescent="0.2">
      <c r="A119" s="103">
        <v>46113</v>
      </c>
      <c r="B119" s="5">
        <f>VLOOKUP($A119,'ESAI - Q3 - High Case'!$A$56:$N$343,9)</f>
        <v>76.937150953605595</v>
      </c>
      <c r="C119" s="2">
        <f t="shared" si="12"/>
        <v>79.245265482213767</v>
      </c>
      <c r="D119" s="2">
        <f t="shared" si="16"/>
        <v>8.0420089643637169</v>
      </c>
      <c r="E119" s="2">
        <f t="shared" si="17"/>
        <v>87.287274446577484</v>
      </c>
      <c r="G119" s="2">
        <f>VLOOKUP($A119,'ESAI - Q3 - High Case'!$A$56:$N$343,10)</f>
        <v>61.526373783625445</v>
      </c>
      <c r="H119" s="2">
        <f t="shared" si="13"/>
        <v>63.372164997134213</v>
      </c>
      <c r="I119" s="2">
        <f t="shared" si="18"/>
        <v>3.8287070252589812</v>
      </c>
      <c r="J119" s="2">
        <f t="shared" si="19"/>
        <v>67.200872022393199</v>
      </c>
      <c r="L119" s="2">
        <f t="shared" si="20"/>
        <v>76.937150953605595</v>
      </c>
      <c r="M119" s="2">
        <f t="shared" si="14"/>
        <v>79.245265482213767</v>
      </c>
      <c r="N119" s="2"/>
      <c r="O119" s="2">
        <f t="shared" si="21"/>
        <v>79.245265482213767</v>
      </c>
      <c r="Q119" s="2">
        <f t="shared" si="22"/>
        <v>61.526373783625445</v>
      </c>
      <c r="R119" s="2">
        <f t="shared" si="15"/>
        <v>63.372164997134213</v>
      </c>
      <c r="S119" s="2"/>
      <c r="T119" s="2">
        <f t="shared" si="23"/>
        <v>63.372164997134213</v>
      </c>
      <c r="V119" s="11"/>
    </row>
    <row r="120" spans="1:22" ht="15" customHeight="1" x14ac:dyDescent="0.2">
      <c r="A120" s="103">
        <v>46143</v>
      </c>
      <c r="B120" s="5">
        <f>VLOOKUP($A120,'ESAI - Q3 - High Case'!$A$56:$N$343,9)</f>
        <v>86.628398805000003</v>
      </c>
      <c r="C120" s="2">
        <f t="shared" si="12"/>
        <v>89.227250769150004</v>
      </c>
      <c r="D120" s="2">
        <f t="shared" si="16"/>
        <v>8.0420089643637169</v>
      </c>
      <c r="E120" s="2">
        <f t="shared" si="17"/>
        <v>97.269259733513721</v>
      </c>
      <c r="G120" s="2">
        <f>VLOOKUP($A120,'ESAI - Q3 - High Case'!$A$56:$N$343,10)</f>
        <v>63.05495850160559</v>
      </c>
      <c r="H120" s="2">
        <f t="shared" si="13"/>
        <v>64.946607256653763</v>
      </c>
      <c r="I120" s="2">
        <f t="shared" si="18"/>
        <v>3.8287070252589812</v>
      </c>
      <c r="J120" s="2">
        <f t="shared" si="19"/>
        <v>68.775314281912742</v>
      </c>
      <c r="L120" s="2">
        <f t="shared" si="20"/>
        <v>86.628398805000003</v>
      </c>
      <c r="M120" s="2">
        <f t="shared" si="14"/>
        <v>89.227250769150004</v>
      </c>
      <c r="N120" s="2"/>
      <c r="O120" s="2">
        <f t="shared" si="21"/>
        <v>89.227250769150004</v>
      </c>
      <c r="Q120" s="2">
        <f t="shared" si="22"/>
        <v>63.05495850160559</v>
      </c>
      <c r="R120" s="2">
        <f t="shared" si="15"/>
        <v>64.946607256653763</v>
      </c>
      <c r="S120" s="2"/>
      <c r="T120" s="2">
        <f t="shared" si="23"/>
        <v>64.946607256653763</v>
      </c>
      <c r="V120" s="11"/>
    </row>
    <row r="121" spans="1:22" ht="15" customHeight="1" x14ac:dyDescent="0.2">
      <c r="A121" s="103">
        <v>46174</v>
      </c>
      <c r="B121" s="5">
        <f>VLOOKUP($A121,'ESAI - Q3 - High Case'!$A$56:$N$343,9)</f>
        <v>90.378871451601114</v>
      </c>
      <c r="C121" s="2">
        <f t="shared" si="12"/>
        <v>93.090237595149148</v>
      </c>
      <c r="D121" s="2">
        <f t="shared" si="16"/>
        <v>8.0420089643637169</v>
      </c>
      <c r="E121" s="2">
        <f t="shared" si="17"/>
        <v>101.13224655951286</v>
      </c>
      <c r="G121" s="2">
        <f>VLOOKUP($A121,'ESAI - Q3 - High Case'!$A$56:$N$343,10)</f>
        <v>64.960106213999524</v>
      </c>
      <c r="H121" s="2">
        <f t="shared" si="13"/>
        <v>66.908909400419518</v>
      </c>
      <c r="I121" s="2">
        <f t="shared" si="18"/>
        <v>3.8287070252589812</v>
      </c>
      <c r="J121" s="2">
        <f t="shared" si="19"/>
        <v>70.737616425678496</v>
      </c>
      <c r="L121" s="2">
        <f t="shared" si="20"/>
        <v>90.378871451601114</v>
      </c>
      <c r="M121" s="2">
        <f t="shared" si="14"/>
        <v>93.090237595149148</v>
      </c>
      <c r="N121" s="2"/>
      <c r="O121" s="2">
        <f t="shared" si="21"/>
        <v>93.090237595149148</v>
      </c>
      <c r="Q121" s="2">
        <f t="shared" si="22"/>
        <v>64.960106213999524</v>
      </c>
      <c r="R121" s="2">
        <f t="shared" si="15"/>
        <v>66.908909400419518</v>
      </c>
      <c r="S121" s="2"/>
      <c r="T121" s="2">
        <f t="shared" si="23"/>
        <v>66.908909400419518</v>
      </c>
      <c r="V121" s="11"/>
    </row>
    <row r="122" spans="1:22" ht="15" customHeight="1" x14ac:dyDescent="0.2">
      <c r="A122" s="103">
        <v>46204</v>
      </c>
      <c r="B122" s="5">
        <f>VLOOKUP($A122,'ESAI - Q3 - High Case'!$A$56:$N$343,9)</f>
        <v>108.03439643498929</v>
      </c>
      <c r="C122" s="2">
        <f t="shared" si="12"/>
        <v>111.27542832803897</v>
      </c>
      <c r="D122" s="2">
        <f t="shared" si="16"/>
        <v>8.0420089643637169</v>
      </c>
      <c r="E122" s="2">
        <f t="shared" si="17"/>
        <v>119.31743729240269</v>
      </c>
      <c r="G122" s="2">
        <f>VLOOKUP($A122,'ESAI - Q3 - High Case'!$A$56:$N$343,10)</f>
        <v>69.123189010806726</v>
      </c>
      <c r="H122" s="2">
        <f t="shared" si="13"/>
        <v>71.196884681130925</v>
      </c>
      <c r="I122" s="2">
        <f t="shared" si="18"/>
        <v>3.8287070252589812</v>
      </c>
      <c r="J122" s="2">
        <f t="shared" si="19"/>
        <v>75.025591706389903</v>
      </c>
      <c r="L122" s="2">
        <f t="shared" si="20"/>
        <v>108.03439643498929</v>
      </c>
      <c r="M122" s="2">
        <f t="shared" si="14"/>
        <v>111.27542832803897</v>
      </c>
      <c r="N122" s="2"/>
      <c r="O122" s="2">
        <f t="shared" si="21"/>
        <v>111.27542832803897</v>
      </c>
      <c r="Q122" s="2">
        <f t="shared" si="22"/>
        <v>69.123189010806726</v>
      </c>
      <c r="R122" s="2">
        <f t="shared" si="15"/>
        <v>71.196884681130925</v>
      </c>
      <c r="S122" s="2"/>
      <c r="T122" s="2">
        <f t="shared" si="23"/>
        <v>71.196884681130925</v>
      </c>
      <c r="V122" s="11"/>
    </row>
    <row r="123" spans="1:22" ht="15" customHeight="1" x14ac:dyDescent="0.2">
      <c r="A123" s="103">
        <v>46235</v>
      </c>
      <c r="B123" s="5">
        <f>VLOOKUP($A123,'ESAI - Q3 - High Case'!$A$56:$N$343,9)</f>
        <v>86.831853836225761</v>
      </c>
      <c r="C123" s="2">
        <f t="shared" si="12"/>
        <v>89.436809451312541</v>
      </c>
      <c r="D123" s="2">
        <f t="shared" si="16"/>
        <v>8.0420089643637169</v>
      </c>
      <c r="E123" s="2">
        <f t="shared" si="17"/>
        <v>97.478818415676258</v>
      </c>
      <c r="G123" s="2">
        <f>VLOOKUP($A123,'ESAI - Q3 - High Case'!$A$56:$N$343,10)</f>
        <v>67.833604231322411</v>
      </c>
      <c r="H123" s="2">
        <f t="shared" si="13"/>
        <v>69.868612358262084</v>
      </c>
      <c r="I123" s="2">
        <f t="shared" si="18"/>
        <v>3.8287070252589812</v>
      </c>
      <c r="J123" s="2">
        <f t="shared" si="19"/>
        <v>73.697319383521062</v>
      </c>
      <c r="L123" s="2">
        <f t="shared" si="20"/>
        <v>86.831853836225761</v>
      </c>
      <c r="M123" s="2">
        <f t="shared" si="14"/>
        <v>89.436809451312541</v>
      </c>
      <c r="N123" s="2"/>
      <c r="O123" s="2">
        <f t="shared" si="21"/>
        <v>89.436809451312541</v>
      </c>
      <c r="Q123" s="2">
        <f t="shared" si="22"/>
        <v>67.833604231322411</v>
      </c>
      <c r="R123" s="2">
        <f t="shared" si="15"/>
        <v>69.868612358262084</v>
      </c>
      <c r="S123" s="2"/>
      <c r="T123" s="2">
        <f t="shared" si="23"/>
        <v>69.868612358262084</v>
      </c>
      <c r="V123" s="11"/>
    </row>
    <row r="124" spans="1:22" ht="15" customHeight="1" x14ac:dyDescent="0.2">
      <c r="A124" s="103">
        <v>46266</v>
      </c>
      <c r="B124" s="5">
        <f>VLOOKUP($A124,'ESAI - Q3 - High Case'!$A$56:$N$343,9)</f>
        <v>73.135973937333617</v>
      </c>
      <c r="C124" s="2">
        <f t="shared" si="12"/>
        <v>75.330053155453626</v>
      </c>
      <c r="D124" s="2">
        <f t="shared" si="16"/>
        <v>8.0420089643637169</v>
      </c>
      <c r="E124" s="2">
        <f t="shared" si="17"/>
        <v>83.372062119817343</v>
      </c>
      <c r="G124" s="2">
        <f>VLOOKUP($A124,'ESAI - Q3 - High Case'!$A$56:$N$343,10)</f>
        <v>64.43865642767328</v>
      </c>
      <c r="H124" s="2">
        <f t="shared" si="13"/>
        <v>66.371816120503482</v>
      </c>
      <c r="I124" s="2">
        <f t="shared" si="18"/>
        <v>3.8287070252589812</v>
      </c>
      <c r="J124" s="2">
        <f t="shared" si="19"/>
        <v>70.20052314576246</v>
      </c>
      <c r="L124" s="2">
        <f t="shared" si="20"/>
        <v>73.135973937333617</v>
      </c>
      <c r="M124" s="2">
        <f t="shared" si="14"/>
        <v>75.330053155453626</v>
      </c>
      <c r="N124" s="2"/>
      <c r="O124" s="2">
        <f t="shared" si="21"/>
        <v>75.330053155453626</v>
      </c>
      <c r="Q124" s="2">
        <f t="shared" si="22"/>
        <v>64.43865642767328</v>
      </c>
      <c r="R124" s="2">
        <f t="shared" si="15"/>
        <v>66.371816120503482</v>
      </c>
      <c r="S124" s="2"/>
      <c r="T124" s="2">
        <f t="shared" si="23"/>
        <v>66.371816120503482</v>
      </c>
      <c r="V124" s="11"/>
    </row>
    <row r="125" spans="1:22" ht="15" customHeight="1" x14ac:dyDescent="0.2">
      <c r="A125" s="103">
        <v>46296</v>
      </c>
      <c r="B125" s="5">
        <f>VLOOKUP($A125,'ESAI - Q3 - High Case'!$A$56:$N$343,9)</f>
        <v>69.802569979005597</v>
      </c>
      <c r="C125" s="2">
        <f t="shared" si="12"/>
        <v>71.896647078375764</v>
      </c>
      <c r="D125" s="2">
        <f t="shared" si="16"/>
        <v>8.0420089643637169</v>
      </c>
      <c r="E125" s="2">
        <f t="shared" si="17"/>
        <v>79.938656042739481</v>
      </c>
      <c r="G125" s="2">
        <f>VLOOKUP($A125,'ESAI - Q3 - High Case'!$A$56:$N$343,10)</f>
        <v>61.628540225479206</v>
      </c>
      <c r="H125" s="2">
        <f t="shared" si="13"/>
        <v>63.477396432243587</v>
      </c>
      <c r="I125" s="2">
        <f t="shared" si="18"/>
        <v>3.8287070252589812</v>
      </c>
      <c r="J125" s="2">
        <f t="shared" si="19"/>
        <v>67.306103457502573</v>
      </c>
      <c r="L125" s="2">
        <f t="shared" si="20"/>
        <v>69.802569979005597</v>
      </c>
      <c r="M125" s="2">
        <f t="shared" si="14"/>
        <v>71.896647078375764</v>
      </c>
      <c r="N125" s="2"/>
      <c r="O125" s="2">
        <f t="shared" si="21"/>
        <v>71.896647078375764</v>
      </c>
      <c r="Q125" s="2">
        <f t="shared" si="22"/>
        <v>61.628540225479206</v>
      </c>
      <c r="R125" s="2">
        <f t="shared" si="15"/>
        <v>63.477396432243587</v>
      </c>
      <c r="S125" s="2"/>
      <c r="T125" s="2">
        <f t="shared" si="23"/>
        <v>63.477396432243587</v>
      </c>
      <c r="V125" s="11"/>
    </row>
    <row r="126" spans="1:22" ht="15" customHeight="1" x14ac:dyDescent="0.2">
      <c r="A126" s="103">
        <v>46327</v>
      </c>
      <c r="B126" s="5">
        <f>VLOOKUP($A126,'ESAI - Q3 - High Case'!$A$56:$N$343,9)</f>
        <v>80.6699777911344</v>
      </c>
      <c r="C126" s="2">
        <f t="shared" si="12"/>
        <v>83.090077124868429</v>
      </c>
      <c r="D126" s="2">
        <f t="shared" si="16"/>
        <v>8.0420089643637169</v>
      </c>
      <c r="E126" s="2">
        <f t="shared" si="17"/>
        <v>91.132086089232146</v>
      </c>
      <c r="G126" s="2">
        <f>VLOOKUP($A126,'ESAI - Q3 - High Case'!$A$56:$N$343,10)</f>
        <v>68.593902415642091</v>
      </c>
      <c r="H126" s="2">
        <f t="shared" si="13"/>
        <v>70.651719488111354</v>
      </c>
      <c r="I126" s="2">
        <f t="shared" si="18"/>
        <v>3.8287070252589812</v>
      </c>
      <c r="J126" s="2">
        <f t="shared" si="19"/>
        <v>74.480426513370332</v>
      </c>
      <c r="L126" s="2">
        <f t="shared" si="20"/>
        <v>80.6699777911344</v>
      </c>
      <c r="M126" s="2">
        <f t="shared" si="14"/>
        <v>83.090077124868429</v>
      </c>
      <c r="N126" s="2"/>
      <c r="O126" s="2">
        <f t="shared" si="21"/>
        <v>83.090077124868429</v>
      </c>
      <c r="Q126" s="2">
        <f t="shared" si="22"/>
        <v>68.593902415642091</v>
      </c>
      <c r="R126" s="2">
        <f t="shared" si="15"/>
        <v>70.651719488111354</v>
      </c>
      <c r="S126" s="2"/>
      <c r="T126" s="2">
        <f t="shared" si="23"/>
        <v>70.651719488111354</v>
      </c>
      <c r="V126" s="11"/>
    </row>
    <row r="127" spans="1:22" ht="15" customHeight="1" x14ac:dyDescent="0.2">
      <c r="A127" s="104">
        <v>46357</v>
      </c>
      <c r="B127" s="110">
        <f>VLOOKUP($A127,'ESAI - Q3 - High Case'!$A$56:$N$343,9)</f>
        <v>116.18467004990016</v>
      </c>
      <c r="C127" s="9">
        <f t="shared" si="12"/>
        <v>119.67021015139717</v>
      </c>
      <c r="D127" s="9">
        <f t="shared" si="16"/>
        <v>8.0420089643637169</v>
      </c>
      <c r="E127" s="9">
        <f t="shared" si="17"/>
        <v>127.71221911576089</v>
      </c>
      <c r="F127" s="111"/>
      <c r="G127" s="9">
        <f>VLOOKUP($A127,'ESAI - Q3 - High Case'!$A$56:$N$343,10)</f>
        <v>89.879560650243363</v>
      </c>
      <c r="H127" s="9">
        <f t="shared" si="13"/>
        <v>92.575947469750659</v>
      </c>
      <c r="I127" s="9">
        <f t="shared" si="18"/>
        <v>3.8287070252589812</v>
      </c>
      <c r="J127" s="9">
        <f t="shared" si="19"/>
        <v>96.404654495009638</v>
      </c>
      <c r="K127" s="111"/>
      <c r="L127" s="9">
        <f t="shared" si="20"/>
        <v>116.18467004990016</v>
      </c>
      <c r="M127" s="9">
        <f t="shared" si="14"/>
        <v>119.67021015139717</v>
      </c>
      <c r="N127" s="9"/>
      <c r="O127" s="9">
        <f t="shared" si="21"/>
        <v>119.67021015139717</v>
      </c>
      <c r="P127" s="111"/>
      <c r="Q127" s="9">
        <f t="shared" si="22"/>
        <v>89.879560650243363</v>
      </c>
      <c r="R127" s="9">
        <f t="shared" si="15"/>
        <v>92.575947469750659</v>
      </c>
      <c r="S127" s="9"/>
      <c r="T127" s="9">
        <f t="shared" si="23"/>
        <v>92.575947469750659</v>
      </c>
      <c r="V127" s="11"/>
    </row>
    <row r="128" spans="1:22" ht="15" customHeight="1" x14ac:dyDescent="0.2">
      <c r="A128" s="103">
        <v>46388</v>
      </c>
      <c r="B128" s="5">
        <f>VLOOKUP($A128,'ESAI - Q3 - High Case'!$A$56:$N$343,9)</f>
        <v>161.32519774549667</v>
      </c>
      <c r="C128" s="2">
        <f t="shared" si="12"/>
        <v>166.16495367786158</v>
      </c>
      <c r="D128" s="2">
        <f t="shared" si="16"/>
        <v>8.1224290540073518</v>
      </c>
      <c r="E128" s="2">
        <f t="shared" si="17"/>
        <v>174.28738273186892</v>
      </c>
      <c r="G128" s="2">
        <f>VLOOKUP($A128,'ESAI - Q3 - High Case'!$A$56:$N$343,10)</f>
        <v>112.90473713619535</v>
      </c>
      <c r="H128" s="2">
        <f t="shared" si="13"/>
        <v>116.29187925028121</v>
      </c>
      <c r="I128" s="2">
        <f t="shared" si="18"/>
        <v>3.8669940955115703</v>
      </c>
      <c r="J128" s="2">
        <f t="shared" si="19"/>
        <v>120.15887334579278</v>
      </c>
      <c r="L128" s="2">
        <f t="shared" si="20"/>
        <v>161.32519774549667</v>
      </c>
      <c r="M128" s="2">
        <f t="shared" si="14"/>
        <v>166.16495367786158</v>
      </c>
      <c r="N128" s="2"/>
      <c r="O128" s="2">
        <f t="shared" si="21"/>
        <v>166.16495367786158</v>
      </c>
      <c r="Q128" s="2">
        <f t="shared" si="22"/>
        <v>112.90473713619535</v>
      </c>
      <c r="R128" s="2">
        <f t="shared" si="15"/>
        <v>116.29187925028121</v>
      </c>
      <c r="S128" s="2"/>
      <c r="T128" s="2">
        <f t="shared" si="23"/>
        <v>116.29187925028121</v>
      </c>
      <c r="V128" s="11"/>
    </row>
    <row r="129" spans="1:22" ht="15" customHeight="1" x14ac:dyDescent="0.2">
      <c r="A129" s="103">
        <v>46419</v>
      </c>
      <c r="B129" s="5">
        <f>VLOOKUP($A129,'ESAI - Q3 - High Case'!$A$56:$N$343,9)</f>
        <v>120.45159203592389</v>
      </c>
      <c r="C129" s="2">
        <f t="shared" si="12"/>
        <v>124.06513979700162</v>
      </c>
      <c r="D129" s="2">
        <f t="shared" si="16"/>
        <v>8.1224290540073518</v>
      </c>
      <c r="E129" s="2">
        <f t="shared" si="17"/>
        <v>132.18756885100896</v>
      </c>
      <c r="G129" s="2">
        <f>VLOOKUP($A129,'ESAI - Q3 - High Case'!$A$56:$N$343,10)</f>
        <v>101.55137597369827</v>
      </c>
      <c r="H129" s="2">
        <f t="shared" si="13"/>
        <v>104.59791725290923</v>
      </c>
      <c r="I129" s="2">
        <f t="shared" si="18"/>
        <v>3.8669940955115703</v>
      </c>
      <c r="J129" s="2">
        <f t="shared" si="19"/>
        <v>108.4649113484208</v>
      </c>
      <c r="L129" s="2">
        <f t="shared" si="20"/>
        <v>120.45159203592389</v>
      </c>
      <c r="M129" s="2">
        <f t="shared" si="14"/>
        <v>124.06513979700162</v>
      </c>
      <c r="N129" s="2"/>
      <c r="O129" s="2">
        <f t="shared" si="21"/>
        <v>124.06513979700162</v>
      </c>
      <c r="Q129" s="2">
        <f t="shared" si="22"/>
        <v>101.55137597369827</v>
      </c>
      <c r="R129" s="2">
        <f t="shared" si="15"/>
        <v>104.59791725290923</v>
      </c>
      <c r="S129" s="2"/>
      <c r="T129" s="2">
        <f t="shared" si="23"/>
        <v>104.59791725290923</v>
      </c>
      <c r="V129" s="11"/>
    </row>
    <row r="130" spans="1:22" ht="15" customHeight="1" x14ac:dyDescent="0.2">
      <c r="A130" s="103">
        <v>46447</v>
      </c>
      <c r="B130" s="5">
        <f>VLOOKUP($A130,'ESAI - Q3 - High Case'!$A$56:$N$343,9)</f>
        <v>84.161349236109686</v>
      </c>
      <c r="C130" s="2">
        <f t="shared" si="12"/>
        <v>86.686189713192974</v>
      </c>
      <c r="D130" s="2">
        <f t="shared" si="16"/>
        <v>8.1224290540073518</v>
      </c>
      <c r="E130" s="2">
        <f t="shared" si="17"/>
        <v>94.808618767200329</v>
      </c>
      <c r="G130" s="2">
        <f>VLOOKUP($A130,'ESAI - Q3 - High Case'!$A$56:$N$343,10)</f>
        <v>70.082468555883523</v>
      </c>
      <c r="H130" s="2">
        <f t="shared" si="13"/>
        <v>72.184942612560036</v>
      </c>
      <c r="I130" s="2">
        <f t="shared" si="18"/>
        <v>3.8669940955115703</v>
      </c>
      <c r="J130" s="2">
        <f t="shared" si="19"/>
        <v>76.051936708071608</v>
      </c>
      <c r="L130" s="2">
        <f t="shared" si="20"/>
        <v>84.161349236109686</v>
      </c>
      <c r="M130" s="2">
        <f t="shared" si="14"/>
        <v>86.686189713192974</v>
      </c>
      <c r="N130" s="2"/>
      <c r="O130" s="2">
        <f t="shared" si="21"/>
        <v>86.686189713192974</v>
      </c>
      <c r="Q130" s="2">
        <f t="shared" si="22"/>
        <v>70.082468555883523</v>
      </c>
      <c r="R130" s="2">
        <f t="shared" si="15"/>
        <v>72.184942612560036</v>
      </c>
      <c r="S130" s="2"/>
      <c r="T130" s="2">
        <f t="shared" si="23"/>
        <v>72.184942612560036</v>
      </c>
      <c r="V130" s="11"/>
    </row>
    <row r="131" spans="1:22" ht="15" customHeight="1" x14ac:dyDescent="0.2">
      <c r="A131" s="103">
        <v>46478</v>
      </c>
      <c r="B131" s="5">
        <f>VLOOKUP($A131,'ESAI - Q3 - High Case'!$A$56:$N$343,9)</f>
        <v>78.47589397267771</v>
      </c>
      <c r="C131" s="2">
        <f t="shared" si="12"/>
        <v>80.830170791858038</v>
      </c>
      <c r="D131" s="2">
        <f t="shared" si="16"/>
        <v>8.1224290540073518</v>
      </c>
      <c r="E131" s="2">
        <f t="shared" si="17"/>
        <v>88.952599845865393</v>
      </c>
      <c r="G131" s="2">
        <f>VLOOKUP($A131,'ESAI - Q3 - High Case'!$A$56:$N$343,10)</f>
        <v>62.756901259297955</v>
      </c>
      <c r="H131" s="2">
        <f t="shared" si="13"/>
        <v>64.63960829707689</v>
      </c>
      <c r="I131" s="2">
        <f t="shared" si="18"/>
        <v>3.8669940955115703</v>
      </c>
      <c r="J131" s="2">
        <f t="shared" si="19"/>
        <v>68.506602392588462</v>
      </c>
      <c r="L131" s="2">
        <f t="shared" si="20"/>
        <v>78.47589397267771</v>
      </c>
      <c r="M131" s="2">
        <f t="shared" si="14"/>
        <v>80.830170791858038</v>
      </c>
      <c r="N131" s="2"/>
      <c r="O131" s="2">
        <f t="shared" si="21"/>
        <v>80.830170791858038</v>
      </c>
      <c r="Q131" s="2">
        <f t="shared" si="22"/>
        <v>62.756901259297955</v>
      </c>
      <c r="R131" s="2">
        <f t="shared" si="15"/>
        <v>64.63960829707689</v>
      </c>
      <c r="S131" s="2"/>
      <c r="T131" s="2">
        <f t="shared" si="23"/>
        <v>64.63960829707689</v>
      </c>
      <c r="V131" s="11"/>
    </row>
    <row r="132" spans="1:22" ht="15" customHeight="1" x14ac:dyDescent="0.2">
      <c r="A132" s="103">
        <v>46508</v>
      </c>
      <c r="B132" s="5">
        <f>VLOOKUP($A132,'ESAI - Q3 - High Case'!$A$56:$N$343,9)</f>
        <v>88.360966781100004</v>
      </c>
      <c r="C132" s="2">
        <f t="shared" si="12"/>
        <v>91.011795784533007</v>
      </c>
      <c r="D132" s="2">
        <f t="shared" si="16"/>
        <v>8.1224290540073518</v>
      </c>
      <c r="E132" s="2">
        <f t="shared" si="17"/>
        <v>99.134224838540362</v>
      </c>
      <c r="G132" s="2">
        <f>VLOOKUP($A132,'ESAI - Q3 - High Case'!$A$56:$N$343,10)</f>
        <v>64.316057671637708</v>
      </c>
      <c r="H132" s="2">
        <f t="shared" si="13"/>
        <v>66.245539401786843</v>
      </c>
      <c r="I132" s="2">
        <f t="shared" si="18"/>
        <v>3.8669940955115703</v>
      </c>
      <c r="J132" s="2">
        <f t="shared" si="19"/>
        <v>70.112533497298415</v>
      </c>
      <c r="L132" s="2">
        <f t="shared" si="20"/>
        <v>88.360966781100004</v>
      </c>
      <c r="M132" s="2">
        <f t="shared" si="14"/>
        <v>91.011795784533007</v>
      </c>
      <c r="N132" s="2"/>
      <c r="O132" s="2">
        <f t="shared" si="21"/>
        <v>91.011795784533007</v>
      </c>
      <c r="Q132" s="2">
        <f t="shared" si="22"/>
        <v>64.316057671637708</v>
      </c>
      <c r="R132" s="2">
        <f t="shared" si="15"/>
        <v>66.245539401786843</v>
      </c>
      <c r="S132" s="2"/>
      <c r="T132" s="2">
        <f t="shared" si="23"/>
        <v>66.245539401786843</v>
      </c>
      <c r="V132" s="11"/>
    </row>
    <row r="133" spans="1:22" ht="15" customHeight="1" x14ac:dyDescent="0.2">
      <c r="A133" s="103">
        <v>46539</v>
      </c>
      <c r="B133" s="5">
        <f>VLOOKUP($A133,'ESAI - Q3 - High Case'!$A$56:$N$343,9)</f>
        <v>92.186448880633137</v>
      </c>
      <c r="C133" s="2">
        <f t="shared" si="12"/>
        <v>94.952042347052128</v>
      </c>
      <c r="D133" s="2">
        <f t="shared" si="16"/>
        <v>8.1224290540073518</v>
      </c>
      <c r="E133" s="2">
        <f t="shared" si="17"/>
        <v>103.07447140105948</v>
      </c>
      <c r="G133" s="2">
        <f>VLOOKUP($A133,'ESAI - Q3 - High Case'!$A$56:$N$343,10)</f>
        <v>66.25930833827951</v>
      </c>
      <c r="H133" s="2">
        <f t="shared" si="13"/>
        <v>68.247087588427902</v>
      </c>
      <c r="I133" s="2">
        <f t="shared" si="18"/>
        <v>3.8669940955115703</v>
      </c>
      <c r="J133" s="2">
        <f t="shared" si="19"/>
        <v>72.114081683939474</v>
      </c>
      <c r="L133" s="2">
        <f t="shared" si="20"/>
        <v>92.186448880633137</v>
      </c>
      <c r="M133" s="2">
        <f t="shared" si="14"/>
        <v>94.952042347052128</v>
      </c>
      <c r="N133" s="2"/>
      <c r="O133" s="2">
        <f t="shared" si="21"/>
        <v>94.952042347052128</v>
      </c>
      <c r="Q133" s="2">
        <f t="shared" si="22"/>
        <v>66.25930833827951</v>
      </c>
      <c r="R133" s="2">
        <f t="shared" si="15"/>
        <v>68.247087588427902</v>
      </c>
      <c r="S133" s="2"/>
      <c r="T133" s="2">
        <f t="shared" si="23"/>
        <v>68.247087588427902</v>
      </c>
      <c r="V133" s="11"/>
    </row>
    <row r="134" spans="1:22" ht="15" customHeight="1" x14ac:dyDescent="0.2">
      <c r="A134" s="103">
        <v>46569</v>
      </c>
      <c r="B134" s="5">
        <f>VLOOKUP($A134,'ESAI - Q3 - High Case'!$A$56:$N$343,9)</f>
        <v>110.19508436368908</v>
      </c>
      <c r="C134" s="2">
        <f t="shared" si="12"/>
        <v>113.50093689459975</v>
      </c>
      <c r="D134" s="2">
        <f t="shared" si="16"/>
        <v>8.1224290540073518</v>
      </c>
      <c r="E134" s="2">
        <f t="shared" si="17"/>
        <v>121.6233659486071</v>
      </c>
      <c r="G134" s="2">
        <f>VLOOKUP($A134,'ESAI - Q3 - High Case'!$A$56:$N$343,10)</f>
        <v>70.505652791022868</v>
      </c>
      <c r="H134" s="2">
        <f t="shared" si="13"/>
        <v>72.620822374753558</v>
      </c>
      <c r="I134" s="2">
        <f t="shared" si="18"/>
        <v>3.8669940955115703</v>
      </c>
      <c r="J134" s="2">
        <f t="shared" si="19"/>
        <v>76.48781647026513</v>
      </c>
      <c r="L134" s="2">
        <f t="shared" si="20"/>
        <v>110.19508436368908</v>
      </c>
      <c r="M134" s="2">
        <f t="shared" si="14"/>
        <v>113.50093689459975</v>
      </c>
      <c r="N134" s="2"/>
      <c r="O134" s="2">
        <f t="shared" si="21"/>
        <v>113.50093689459975</v>
      </c>
      <c r="Q134" s="2">
        <f t="shared" si="22"/>
        <v>70.505652791022868</v>
      </c>
      <c r="R134" s="2">
        <f t="shared" si="15"/>
        <v>72.620822374753558</v>
      </c>
      <c r="S134" s="2"/>
      <c r="T134" s="2">
        <f t="shared" si="23"/>
        <v>72.620822374753558</v>
      </c>
      <c r="V134" s="11"/>
    </row>
    <row r="135" spans="1:22" ht="15" customHeight="1" x14ac:dyDescent="0.2">
      <c r="A135" s="103">
        <v>46600</v>
      </c>
      <c r="B135" s="5">
        <f>VLOOKUP($A135,'ESAI - Q3 - High Case'!$A$56:$N$343,9)</f>
        <v>88.568490912950281</v>
      </c>
      <c r="C135" s="2">
        <f t="shared" si="12"/>
        <v>91.225545640338794</v>
      </c>
      <c r="D135" s="2">
        <f t="shared" si="16"/>
        <v>8.1224290540073518</v>
      </c>
      <c r="E135" s="2">
        <f t="shared" si="17"/>
        <v>99.347974694346149</v>
      </c>
      <c r="G135" s="2">
        <f>VLOOKUP($A135,'ESAI - Q3 - High Case'!$A$56:$N$343,10)</f>
        <v>69.190276315948864</v>
      </c>
      <c r="H135" s="2">
        <f t="shared" si="13"/>
        <v>71.265984605427334</v>
      </c>
      <c r="I135" s="2">
        <f t="shared" si="18"/>
        <v>3.8669940955115703</v>
      </c>
      <c r="J135" s="2">
        <f t="shared" si="19"/>
        <v>75.132978700938907</v>
      </c>
      <c r="L135" s="2">
        <f t="shared" si="20"/>
        <v>88.568490912950281</v>
      </c>
      <c r="M135" s="2">
        <f t="shared" si="14"/>
        <v>91.225545640338794</v>
      </c>
      <c r="N135" s="2"/>
      <c r="O135" s="2">
        <f t="shared" si="21"/>
        <v>91.225545640338794</v>
      </c>
      <c r="Q135" s="2">
        <f t="shared" si="22"/>
        <v>69.190276315948864</v>
      </c>
      <c r="R135" s="2">
        <f t="shared" si="15"/>
        <v>71.265984605427334</v>
      </c>
      <c r="S135" s="2"/>
      <c r="T135" s="2">
        <f t="shared" si="23"/>
        <v>71.265984605427334</v>
      </c>
      <c r="V135" s="11"/>
    </row>
    <row r="136" spans="1:22" ht="15" customHeight="1" x14ac:dyDescent="0.2">
      <c r="A136" s="103">
        <v>46631</v>
      </c>
      <c r="B136" s="5">
        <f>VLOOKUP($A136,'ESAI - Q3 - High Case'!$A$56:$N$343,9)</f>
        <v>74.598693416080295</v>
      </c>
      <c r="C136" s="2">
        <f t="shared" ref="C136:C199" si="24">B136*ForEx</f>
        <v>76.8366542185627</v>
      </c>
      <c r="D136" s="2">
        <f t="shared" si="16"/>
        <v>8.1224290540073518</v>
      </c>
      <c r="E136" s="2">
        <f t="shared" si="17"/>
        <v>84.959083272570055</v>
      </c>
      <c r="G136" s="2">
        <f>VLOOKUP($A136,'ESAI - Q3 - High Case'!$A$56:$N$343,10)</f>
        <v>65.727429556226753</v>
      </c>
      <c r="H136" s="2">
        <f t="shared" ref="H136:H199" si="25">G136*ForEx</f>
        <v>67.699252442913561</v>
      </c>
      <c r="I136" s="2">
        <f t="shared" si="18"/>
        <v>3.8669940955115703</v>
      </c>
      <c r="J136" s="2">
        <f t="shared" si="19"/>
        <v>71.566246538425133</v>
      </c>
      <c r="L136" s="2">
        <f t="shared" si="20"/>
        <v>74.598693416080295</v>
      </c>
      <c r="M136" s="2">
        <f t="shared" ref="M136:M199" si="26">L136*ForEx</f>
        <v>76.8366542185627</v>
      </c>
      <c r="N136" s="2"/>
      <c r="O136" s="2">
        <f t="shared" si="21"/>
        <v>76.8366542185627</v>
      </c>
      <c r="Q136" s="2">
        <f t="shared" si="22"/>
        <v>65.727429556226753</v>
      </c>
      <c r="R136" s="2">
        <f t="shared" ref="R136:R199" si="27">Q136*ForEx</f>
        <v>67.699252442913561</v>
      </c>
      <c r="S136" s="2"/>
      <c r="T136" s="2">
        <f t="shared" si="23"/>
        <v>67.699252442913561</v>
      </c>
      <c r="V136" s="11"/>
    </row>
    <row r="137" spans="1:22" ht="15" customHeight="1" x14ac:dyDescent="0.2">
      <c r="A137" s="103">
        <v>46661</v>
      </c>
      <c r="B137" s="5">
        <f>VLOOKUP($A137,'ESAI - Q3 - High Case'!$A$56:$N$343,9)</f>
        <v>71.198621378585713</v>
      </c>
      <c r="C137" s="2">
        <f t="shared" si="24"/>
        <v>73.334580019943289</v>
      </c>
      <c r="D137" s="2">
        <f t="shared" ref="D137:D200" si="28">$D$316*(1+$D$320)^((YEAR($A137)-$D$319))</f>
        <v>8.1224290540073518</v>
      </c>
      <c r="E137" s="2">
        <f t="shared" ref="E137:E200" si="29">C137+D137</f>
        <v>81.457009073950644</v>
      </c>
      <c r="G137" s="2">
        <f>VLOOKUP($A137,'ESAI - Q3 - High Case'!$A$56:$N$343,10)</f>
        <v>62.861111029988791</v>
      </c>
      <c r="H137" s="2">
        <f t="shared" si="25"/>
        <v>64.746944360888463</v>
      </c>
      <c r="I137" s="2">
        <f t="shared" ref="I137:I200" si="30">$D$317*(1+$D$320)^((YEAR($A137)-$D$319))</f>
        <v>3.8669940955115703</v>
      </c>
      <c r="J137" s="2">
        <f t="shared" ref="J137:J200" si="31">H137+I137</f>
        <v>68.613938456400035</v>
      </c>
      <c r="L137" s="2">
        <f t="shared" ref="L137:L200" si="32">B137</f>
        <v>71.198621378585713</v>
      </c>
      <c r="M137" s="2">
        <f t="shared" si="26"/>
        <v>73.334580019943289</v>
      </c>
      <c r="N137" s="2"/>
      <c r="O137" s="2">
        <f t="shared" ref="O137:O200" si="33">M137+N137</f>
        <v>73.334580019943289</v>
      </c>
      <c r="Q137" s="2">
        <f t="shared" ref="Q137:Q200" si="34">G137</f>
        <v>62.861111029988791</v>
      </c>
      <c r="R137" s="2">
        <f t="shared" si="27"/>
        <v>64.746944360888463</v>
      </c>
      <c r="S137" s="2"/>
      <c r="T137" s="2">
        <f t="shared" ref="T137:T200" si="35">R137+S137</f>
        <v>64.746944360888463</v>
      </c>
      <c r="V137" s="11"/>
    </row>
    <row r="138" spans="1:22" ht="15" customHeight="1" x14ac:dyDescent="0.2">
      <c r="A138" s="103">
        <v>46692</v>
      </c>
      <c r="B138" s="5">
        <f>VLOOKUP($A138,'ESAI - Q3 - High Case'!$A$56:$N$343,9)</f>
        <v>82.283377346957096</v>
      </c>
      <c r="C138" s="2">
        <f t="shared" si="24"/>
        <v>84.751878667365816</v>
      </c>
      <c r="D138" s="2">
        <f t="shared" si="28"/>
        <v>8.1224290540073518</v>
      </c>
      <c r="E138" s="2">
        <f t="shared" si="29"/>
        <v>92.874307721373171</v>
      </c>
      <c r="G138" s="2">
        <f>VLOOKUP($A138,'ESAI - Q3 - High Case'!$A$56:$N$343,10)</f>
        <v>69.965780463954928</v>
      </c>
      <c r="H138" s="2">
        <f t="shared" si="25"/>
        <v>72.064753877873585</v>
      </c>
      <c r="I138" s="2">
        <f t="shared" si="30"/>
        <v>3.8669940955115703</v>
      </c>
      <c r="J138" s="2">
        <f t="shared" si="31"/>
        <v>75.931747973385157</v>
      </c>
      <c r="L138" s="2">
        <f t="shared" si="32"/>
        <v>82.283377346957096</v>
      </c>
      <c r="M138" s="2">
        <f t="shared" si="26"/>
        <v>84.751878667365816</v>
      </c>
      <c r="N138" s="2"/>
      <c r="O138" s="2">
        <f t="shared" si="33"/>
        <v>84.751878667365816</v>
      </c>
      <c r="Q138" s="2">
        <f t="shared" si="34"/>
        <v>69.965780463954928</v>
      </c>
      <c r="R138" s="2">
        <f t="shared" si="27"/>
        <v>72.064753877873585</v>
      </c>
      <c r="S138" s="2"/>
      <c r="T138" s="2">
        <f t="shared" si="35"/>
        <v>72.064753877873585</v>
      </c>
      <c r="V138" s="11"/>
    </row>
    <row r="139" spans="1:22" ht="15" customHeight="1" x14ac:dyDescent="0.2">
      <c r="A139" s="103">
        <v>46722</v>
      </c>
      <c r="B139" s="5">
        <f>VLOOKUP($A139,'ESAI - Q3 - High Case'!$A$56:$N$343,9)</f>
        <v>118.50836345089817</v>
      </c>
      <c r="C139" s="2">
        <f t="shared" si="24"/>
        <v>122.06361435442513</v>
      </c>
      <c r="D139" s="2">
        <f t="shared" si="28"/>
        <v>8.1224290540073518</v>
      </c>
      <c r="E139" s="2">
        <f t="shared" si="29"/>
        <v>130.18604340843248</v>
      </c>
      <c r="G139" s="2">
        <f>VLOOKUP($A139,'ESAI - Q3 - High Case'!$A$56:$N$343,10)</f>
        <v>91.677151863248227</v>
      </c>
      <c r="H139" s="2">
        <f t="shared" si="25"/>
        <v>94.427466419145674</v>
      </c>
      <c r="I139" s="2">
        <f t="shared" si="30"/>
        <v>3.8669940955115703</v>
      </c>
      <c r="J139" s="2">
        <f t="shared" si="31"/>
        <v>98.294460514657246</v>
      </c>
      <c r="L139" s="2">
        <f t="shared" si="32"/>
        <v>118.50836345089817</v>
      </c>
      <c r="M139" s="2">
        <f t="shared" si="26"/>
        <v>122.06361435442513</v>
      </c>
      <c r="N139" s="2"/>
      <c r="O139" s="2">
        <f t="shared" si="33"/>
        <v>122.06361435442513</v>
      </c>
      <c r="Q139" s="2">
        <f t="shared" si="34"/>
        <v>91.677151863248227</v>
      </c>
      <c r="R139" s="2">
        <f t="shared" si="27"/>
        <v>94.427466419145674</v>
      </c>
      <c r="S139" s="2"/>
      <c r="T139" s="2">
        <f t="shared" si="35"/>
        <v>94.427466419145674</v>
      </c>
      <c r="V139" s="11"/>
    </row>
    <row r="140" spans="1:22" ht="15" customHeight="1" x14ac:dyDescent="0.2">
      <c r="A140" s="103">
        <v>46753</v>
      </c>
      <c r="B140" s="5">
        <f>VLOOKUP($A140,'ESAI - Q3 - High Case'!$A$56:$N$343,9)</f>
        <v>164.5517017004066</v>
      </c>
      <c r="C140" s="2">
        <f t="shared" si="24"/>
        <v>169.4882527514188</v>
      </c>
      <c r="D140" s="2">
        <f t="shared" si="28"/>
        <v>8.203653344547428</v>
      </c>
      <c r="E140" s="2">
        <f t="shared" si="29"/>
        <v>177.69190609596623</v>
      </c>
      <c r="G140" s="2">
        <f>VLOOKUP($A140,'ESAI - Q3 - High Case'!$A$56:$N$343,10)</f>
        <v>115.16283187891926</v>
      </c>
      <c r="H140" s="2">
        <f t="shared" si="25"/>
        <v>118.61771683528684</v>
      </c>
      <c r="I140" s="2">
        <f t="shared" si="30"/>
        <v>3.9056640364666868</v>
      </c>
      <c r="J140" s="2">
        <f t="shared" si="31"/>
        <v>122.52338087175353</v>
      </c>
      <c r="L140" s="2">
        <f t="shared" si="32"/>
        <v>164.5517017004066</v>
      </c>
      <c r="M140" s="2">
        <f t="shared" si="26"/>
        <v>169.4882527514188</v>
      </c>
      <c r="N140" s="2"/>
      <c r="O140" s="2">
        <f t="shared" si="33"/>
        <v>169.4882527514188</v>
      </c>
      <c r="Q140" s="2">
        <f t="shared" si="34"/>
        <v>115.16283187891926</v>
      </c>
      <c r="R140" s="2">
        <f t="shared" si="27"/>
        <v>118.61771683528684</v>
      </c>
      <c r="S140" s="2"/>
      <c r="T140" s="2">
        <f t="shared" si="35"/>
        <v>118.61771683528684</v>
      </c>
      <c r="V140" s="11"/>
    </row>
    <row r="141" spans="1:22" ht="15" customHeight="1" x14ac:dyDescent="0.2">
      <c r="A141" s="103">
        <v>46784</v>
      </c>
      <c r="B141" s="5">
        <f>VLOOKUP($A141,'ESAI - Q3 - High Case'!$A$56:$N$343,9)</f>
        <v>122.86062387664238</v>
      </c>
      <c r="C141" s="2">
        <f t="shared" si="24"/>
        <v>126.54644259294166</v>
      </c>
      <c r="D141" s="2">
        <f t="shared" si="28"/>
        <v>8.203653344547428</v>
      </c>
      <c r="E141" s="2">
        <f t="shared" si="29"/>
        <v>134.75009593748908</v>
      </c>
      <c r="G141" s="2">
        <f>VLOOKUP($A141,'ESAI - Q3 - High Case'!$A$56:$N$343,10)</f>
        <v>103.58240349317224</v>
      </c>
      <c r="H141" s="2">
        <f t="shared" si="25"/>
        <v>106.6898755979674</v>
      </c>
      <c r="I141" s="2">
        <f t="shared" si="30"/>
        <v>3.9056640364666868</v>
      </c>
      <c r="J141" s="2">
        <f t="shared" si="31"/>
        <v>110.59553963443409</v>
      </c>
      <c r="L141" s="2">
        <f t="shared" si="32"/>
        <v>122.86062387664238</v>
      </c>
      <c r="M141" s="2">
        <f t="shared" si="26"/>
        <v>126.54644259294166</v>
      </c>
      <c r="N141" s="2"/>
      <c r="O141" s="2">
        <f t="shared" si="33"/>
        <v>126.54644259294166</v>
      </c>
      <c r="Q141" s="2">
        <f t="shared" si="34"/>
        <v>103.58240349317224</v>
      </c>
      <c r="R141" s="2">
        <f t="shared" si="27"/>
        <v>106.6898755979674</v>
      </c>
      <c r="S141" s="2"/>
      <c r="T141" s="2">
        <f t="shared" si="35"/>
        <v>106.6898755979674</v>
      </c>
      <c r="V141" s="11"/>
    </row>
    <row r="142" spans="1:22" ht="15" customHeight="1" x14ac:dyDescent="0.2">
      <c r="A142" s="103">
        <v>46813</v>
      </c>
      <c r="B142" s="5">
        <f>VLOOKUP($A142,'ESAI - Q3 - High Case'!$A$56:$N$343,9)</f>
        <v>85.844576220831883</v>
      </c>
      <c r="C142" s="2">
        <f t="shared" si="24"/>
        <v>88.41991350745684</v>
      </c>
      <c r="D142" s="2">
        <f t="shared" si="28"/>
        <v>8.203653344547428</v>
      </c>
      <c r="E142" s="2">
        <f t="shared" si="29"/>
        <v>96.623566852004274</v>
      </c>
      <c r="G142" s="2">
        <f>VLOOKUP($A142,'ESAI - Q3 - High Case'!$A$56:$N$343,10)</f>
        <v>71.484117927001193</v>
      </c>
      <c r="H142" s="2">
        <f t="shared" si="25"/>
        <v>73.628641464811224</v>
      </c>
      <c r="I142" s="2">
        <f t="shared" si="30"/>
        <v>3.9056640364666868</v>
      </c>
      <c r="J142" s="2">
        <f t="shared" si="31"/>
        <v>77.534305501277913</v>
      </c>
      <c r="L142" s="2">
        <f t="shared" si="32"/>
        <v>85.844576220831883</v>
      </c>
      <c r="M142" s="2">
        <f t="shared" si="26"/>
        <v>88.41991350745684</v>
      </c>
      <c r="N142" s="2"/>
      <c r="O142" s="2">
        <f t="shared" si="33"/>
        <v>88.41991350745684</v>
      </c>
      <c r="Q142" s="2">
        <f t="shared" si="34"/>
        <v>71.484117927001193</v>
      </c>
      <c r="R142" s="2">
        <f t="shared" si="27"/>
        <v>73.628641464811224</v>
      </c>
      <c r="S142" s="2"/>
      <c r="T142" s="2">
        <f t="shared" si="35"/>
        <v>73.628641464811224</v>
      </c>
      <c r="V142" s="11"/>
    </row>
    <row r="143" spans="1:22" ht="15" customHeight="1" x14ac:dyDescent="0.2">
      <c r="A143" s="103">
        <v>46844</v>
      </c>
      <c r="B143" s="5">
        <f>VLOOKUP($A143,'ESAI - Q3 - High Case'!$A$56:$N$343,9)</f>
        <v>80.045411852131267</v>
      </c>
      <c r="C143" s="2">
        <f t="shared" si="24"/>
        <v>82.446774207695213</v>
      </c>
      <c r="D143" s="2">
        <f t="shared" si="28"/>
        <v>8.203653344547428</v>
      </c>
      <c r="E143" s="2">
        <f t="shared" si="29"/>
        <v>90.650427552242647</v>
      </c>
      <c r="G143" s="2">
        <f>VLOOKUP($A143,'ESAI - Q3 - High Case'!$A$56:$N$343,10)</f>
        <v>64.012039284483919</v>
      </c>
      <c r="H143" s="2">
        <f t="shared" si="25"/>
        <v>65.932400463018439</v>
      </c>
      <c r="I143" s="2">
        <f t="shared" si="30"/>
        <v>3.9056640364666868</v>
      </c>
      <c r="J143" s="2">
        <f t="shared" si="31"/>
        <v>69.838064499485128</v>
      </c>
      <c r="L143" s="2">
        <f t="shared" si="32"/>
        <v>80.045411852131267</v>
      </c>
      <c r="M143" s="2">
        <f t="shared" si="26"/>
        <v>82.446774207695213</v>
      </c>
      <c r="N143" s="2"/>
      <c r="O143" s="2">
        <f t="shared" si="33"/>
        <v>82.446774207695213</v>
      </c>
      <c r="Q143" s="2">
        <f t="shared" si="34"/>
        <v>64.012039284483919</v>
      </c>
      <c r="R143" s="2">
        <f t="shared" si="27"/>
        <v>65.932400463018439</v>
      </c>
      <c r="S143" s="2"/>
      <c r="T143" s="2">
        <f t="shared" si="35"/>
        <v>65.932400463018439</v>
      </c>
      <c r="V143" s="11"/>
    </row>
    <row r="144" spans="1:22" ht="15" customHeight="1" x14ac:dyDescent="0.2">
      <c r="A144" s="103">
        <v>46874</v>
      </c>
      <c r="B144" s="5">
        <f>VLOOKUP($A144,'ESAI - Q3 - High Case'!$A$56:$N$343,9)</f>
        <v>90.128186116722006</v>
      </c>
      <c r="C144" s="2">
        <f t="shared" si="24"/>
        <v>92.832031700223666</v>
      </c>
      <c r="D144" s="2">
        <f t="shared" si="28"/>
        <v>8.203653344547428</v>
      </c>
      <c r="E144" s="2">
        <f t="shared" si="29"/>
        <v>101.0356850447711</v>
      </c>
      <c r="G144" s="2">
        <f>VLOOKUP($A144,'ESAI - Q3 - High Case'!$A$56:$N$343,10)</f>
        <v>65.60237882507046</v>
      </c>
      <c r="H144" s="2">
        <f t="shared" si="25"/>
        <v>67.57045018982258</v>
      </c>
      <c r="I144" s="2">
        <f t="shared" si="30"/>
        <v>3.9056640364666868</v>
      </c>
      <c r="J144" s="2">
        <f t="shared" si="31"/>
        <v>71.476114226289269</v>
      </c>
      <c r="L144" s="2">
        <f t="shared" si="32"/>
        <v>90.128186116722006</v>
      </c>
      <c r="M144" s="2">
        <f t="shared" si="26"/>
        <v>92.832031700223666</v>
      </c>
      <c r="N144" s="2"/>
      <c r="O144" s="2">
        <f t="shared" si="33"/>
        <v>92.832031700223666</v>
      </c>
      <c r="Q144" s="2">
        <f t="shared" si="34"/>
        <v>65.60237882507046</v>
      </c>
      <c r="R144" s="2">
        <f t="shared" si="27"/>
        <v>67.57045018982258</v>
      </c>
      <c r="S144" s="2"/>
      <c r="T144" s="2">
        <f t="shared" si="35"/>
        <v>67.57045018982258</v>
      </c>
      <c r="V144" s="11"/>
    </row>
    <row r="145" spans="1:22" ht="15" customHeight="1" x14ac:dyDescent="0.2">
      <c r="A145" s="103">
        <v>46905</v>
      </c>
      <c r="B145" s="5">
        <f>VLOOKUP($A145,'ESAI - Q3 - High Case'!$A$56:$N$343,9)</f>
        <v>94.030177858245807</v>
      </c>
      <c r="C145" s="2">
        <f t="shared" si="24"/>
        <v>96.85108319399319</v>
      </c>
      <c r="D145" s="2">
        <f t="shared" si="28"/>
        <v>8.203653344547428</v>
      </c>
      <c r="E145" s="2">
        <f t="shared" si="29"/>
        <v>105.05473653854062</v>
      </c>
      <c r="G145" s="2">
        <f>VLOOKUP($A145,'ESAI - Q3 - High Case'!$A$56:$N$343,10)</f>
        <v>67.5844945050451</v>
      </c>
      <c r="H145" s="2">
        <f t="shared" si="25"/>
        <v>69.612029340196457</v>
      </c>
      <c r="I145" s="2">
        <f t="shared" si="30"/>
        <v>3.9056640364666868</v>
      </c>
      <c r="J145" s="2">
        <f t="shared" si="31"/>
        <v>73.517693376663146</v>
      </c>
      <c r="L145" s="2">
        <f t="shared" si="32"/>
        <v>94.030177858245807</v>
      </c>
      <c r="M145" s="2">
        <f t="shared" si="26"/>
        <v>96.85108319399319</v>
      </c>
      <c r="N145" s="2"/>
      <c r="O145" s="2">
        <f t="shared" si="33"/>
        <v>96.85108319399319</v>
      </c>
      <c r="Q145" s="2">
        <f t="shared" si="34"/>
        <v>67.5844945050451</v>
      </c>
      <c r="R145" s="2">
        <f t="shared" si="27"/>
        <v>69.612029340196457</v>
      </c>
      <c r="S145" s="2"/>
      <c r="T145" s="2">
        <f t="shared" si="35"/>
        <v>69.612029340196457</v>
      </c>
      <c r="V145" s="11"/>
    </row>
    <row r="146" spans="1:22" ht="15" customHeight="1" x14ac:dyDescent="0.2">
      <c r="A146" s="103">
        <v>46935</v>
      </c>
      <c r="B146" s="5">
        <f>VLOOKUP($A146,'ESAI - Q3 - High Case'!$A$56:$N$343,9)</f>
        <v>112.39898605096286</v>
      </c>
      <c r="C146" s="2">
        <f t="shared" si="24"/>
        <v>115.77095563249175</v>
      </c>
      <c r="D146" s="2">
        <f t="shared" si="28"/>
        <v>8.203653344547428</v>
      </c>
      <c r="E146" s="2">
        <f t="shared" si="29"/>
        <v>123.97460897703918</v>
      </c>
      <c r="G146" s="2">
        <f>VLOOKUP($A146,'ESAI - Q3 - High Case'!$A$56:$N$343,10)</f>
        <v>71.915765846843328</v>
      </c>
      <c r="H146" s="2">
        <f t="shared" si="25"/>
        <v>74.073238822248626</v>
      </c>
      <c r="I146" s="2">
        <f t="shared" si="30"/>
        <v>3.9056640364666868</v>
      </c>
      <c r="J146" s="2">
        <f t="shared" si="31"/>
        <v>77.978902858715315</v>
      </c>
      <c r="L146" s="2">
        <f t="shared" si="32"/>
        <v>112.39898605096286</v>
      </c>
      <c r="M146" s="2">
        <f t="shared" si="26"/>
        <v>115.77095563249175</v>
      </c>
      <c r="N146" s="2"/>
      <c r="O146" s="2">
        <f t="shared" si="33"/>
        <v>115.77095563249175</v>
      </c>
      <c r="Q146" s="2">
        <f t="shared" si="34"/>
        <v>71.915765846843328</v>
      </c>
      <c r="R146" s="2">
        <f t="shared" si="27"/>
        <v>74.073238822248626</v>
      </c>
      <c r="S146" s="2"/>
      <c r="T146" s="2">
        <f t="shared" si="35"/>
        <v>74.073238822248626</v>
      </c>
      <c r="V146" s="11"/>
    </row>
    <row r="147" spans="1:22" ht="15" customHeight="1" x14ac:dyDescent="0.2">
      <c r="A147" s="103">
        <v>46966</v>
      </c>
      <c r="B147" s="5">
        <f>VLOOKUP($A147,'ESAI - Q3 - High Case'!$A$56:$N$343,9)</f>
        <v>90.339860731209285</v>
      </c>
      <c r="C147" s="2">
        <f t="shared" si="24"/>
        <v>93.050056553145566</v>
      </c>
      <c r="D147" s="2">
        <f t="shared" si="28"/>
        <v>8.203653344547428</v>
      </c>
      <c r="E147" s="2">
        <f t="shared" si="29"/>
        <v>101.253709897693</v>
      </c>
      <c r="G147" s="2">
        <f>VLOOKUP($A147,'ESAI - Q3 - High Case'!$A$56:$N$343,10)</f>
        <v>70.574081842267844</v>
      </c>
      <c r="H147" s="2">
        <f t="shared" si="25"/>
        <v>72.691304297535879</v>
      </c>
      <c r="I147" s="2">
        <f t="shared" si="30"/>
        <v>3.9056640364666868</v>
      </c>
      <c r="J147" s="2">
        <f t="shared" si="31"/>
        <v>76.596968334002568</v>
      </c>
      <c r="L147" s="2">
        <f t="shared" si="32"/>
        <v>90.339860731209285</v>
      </c>
      <c r="M147" s="2">
        <f t="shared" si="26"/>
        <v>93.050056553145566</v>
      </c>
      <c r="N147" s="2"/>
      <c r="O147" s="2">
        <f t="shared" si="33"/>
        <v>93.050056553145566</v>
      </c>
      <c r="Q147" s="2">
        <f t="shared" si="34"/>
        <v>70.574081842267844</v>
      </c>
      <c r="R147" s="2">
        <f t="shared" si="27"/>
        <v>72.691304297535879</v>
      </c>
      <c r="S147" s="2"/>
      <c r="T147" s="2">
        <f t="shared" si="35"/>
        <v>72.691304297535879</v>
      </c>
      <c r="V147" s="11"/>
    </row>
    <row r="148" spans="1:22" ht="15" customHeight="1" x14ac:dyDescent="0.2">
      <c r="A148" s="103">
        <v>46997</v>
      </c>
      <c r="B148" s="5">
        <f>VLOOKUP($A148,'ESAI - Q3 - High Case'!$A$56:$N$343,9)</f>
        <v>76.090667284401903</v>
      </c>
      <c r="C148" s="2">
        <f t="shared" si="24"/>
        <v>78.373387302933963</v>
      </c>
      <c r="D148" s="2">
        <f t="shared" si="28"/>
        <v>8.203653344547428</v>
      </c>
      <c r="E148" s="2">
        <f t="shared" si="29"/>
        <v>86.577040647481397</v>
      </c>
      <c r="G148" s="2">
        <f>VLOOKUP($A148,'ESAI - Q3 - High Case'!$A$56:$N$343,10)</f>
        <v>67.041978147351287</v>
      </c>
      <c r="H148" s="2">
        <f t="shared" si="25"/>
        <v>69.053237491771824</v>
      </c>
      <c r="I148" s="2">
        <f t="shared" si="30"/>
        <v>3.9056640364666868</v>
      </c>
      <c r="J148" s="2">
        <f t="shared" si="31"/>
        <v>72.958901528238513</v>
      </c>
      <c r="L148" s="2">
        <f t="shared" si="32"/>
        <v>76.090667284401903</v>
      </c>
      <c r="M148" s="2">
        <f t="shared" si="26"/>
        <v>78.373387302933963</v>
      </c>
      <c r="N148" s="2"/>
      <c r="O148" s="2">
        <f t="shared" si="33"/>
        <v>78.373387302933963</v>
      </c>
      <c r="Q148" s="2">
        <f t="shared" si="34"/>
        <v>67.041978147351287</v>
      </c>
      <c r="R148" s="2">
        <f t="shared" si="27"/>
        <v>69.053237491771824</v>
      </c>
      <c r="S148" s="2"/>
      <c r="T148" s="2">
        <f t="shared" si="35"/>
        <v>69.053237491771824</v>
      </c>
      <c r="V148" s="11"/>
    </row>
    <row r="149" spans="1:22" ht="15" customHeight="1" x14ac:dyDescent="0.2">
      <c r="A149" s="103">
        <v>47027</v>
      </c>
      <c r="B149" s="5">
        <f>VLOOKUP($A149,'ESAI - Q3 - High Case'!$A$56:$N$343,9)</f>
        <v>72.622593806157425</v>
      </c>
      <c r="C149" s="2">
        <f t="shared" si="24"/>
        <v>74.801271620342149</v>
      </c>
      <c r="D149" s="2">
        <f t="shared" si="28"/>
        <v>8.203653344547428</v>
      </c>
      <c r="E149" s="2">
        <f t="shared" si="29"/>
        <v>83.004924964889582</v>
      </c>
      <c r="G149" s="2">
        <f>VLOOKUP($A149,'ESAI - Q3 - High Case'!$A$56:$N$343,10)</f>
        <v>64.118333250588563</v>
      </c>
      <c r="H149" s="2">
        <f t="shared" si="25"/>
        <v>66.041883248106217</v>
      </c>
      <c r="I149" s="2">
        <f t="shared" si="30"/>
        <v>3.9056640364666868</v>
      </c>
      <c r="J149" s="2">
        <f t="shared" si="31"/>
        <v>69.947547284572906</v>
      </c>
      <c r="L149" s="2">
        <f t="shared" si="32"/>
        <v>72.622593806157425</v>
      </c>
      <c r="M149" s="2">
        <f t="shared" si="26"/>
        <v>74.801271620342149</v>
      </c>
      <c r="N149" s="2"/>
      <c r="O149" s="2">
        <f t="shared" si="33"/>
        <v>74.801271620342149</v>
      </c>
      <c r="Q149" s="2">
        <f t="shared" si="34"/>
        <v>64.118333250588563</v>
      </c>
      <c r="R149" s="2">
        <f t="shared" si="27"/>
        <v>66.041883248106217</v>
      </c>
      <c r="S149" s="2"/>
      <c r="T149" s="2">
        <f t="shared" si="35"/>
        <v>66.041883248106217</v>
      </c>
      <c r="V149" s="11"/>
    </row>
    <row r="150" spans="1:22" ht="15" customHeight="1" x14ac:dyDescent="0.2">
      <c r="A150" s="103">
        <v>47058</v>
      </c>
      <c r="B150" s="5">
        <f>VLOOKUP($A150,'ESAI - Q3 - High Case'!$A$56:$N$343,9)</f>
        <v>83.929044893896233</v>
      </c>
      <c r="C150" s="2">
        <f t="shared" si="24"/>
        <v>86.446916240713122</v>
      </c>
      <c r="D150" s="2">
        <f t="shared" si="28"/>
        <v>8.203653344547428</v>
      </c>
      <c r="E150" s="2">
        <f t="shared" si="29"/>
        <v>94.650569585260556</v>
      </c>
      <c r="G150" s="2">
        <f>VLOOKUP($A150,'ESAI - Q3 - High Case'!$A$56:$N$343,10)</f>
        <v>71.365096073234028</v>
      </c>
      <c r="H150" s="2">
        <f t="shared" si="25"/>
        <v>73.506048955431055</v>
      </c>
      <c r="I150" s="2">
        <f t="shared" si="30"/>
        <v>3.9056640364666868</v>
      </c>
      <c r="J150" s="2">
        <f t="shared" si="31"/>
        <v>77.411712991897744</v>
      </c>
      <c r="L150" s="2">
        <f t="shared" si="32"/>
        <v>83.929044893896233</v>
      </c>
      <c r="M150" s="2">
        <f t="shared" si="26"/>
        <v>86.446916240713122</v>
      </c>
      <c r="N150" s="2"/>
      <c r="O150" s="2">
        <f t="shared" si="33"/>
        <v>86.446916240713122</v>
      </c>
      <c r="Q150" s="2">
        <f t="shared" si="34"/>
        <v>71.365096073234028</v>
      </c>
      <c r="R150" s="2">
        <f t="shared" si="27"/>
        <v>73.506048955431055</v>
      </c>
      <c r="S150" s="2"/>
      <c r="T150" s="2">
        <f t="shared" si="35"/>
        <v>73.506048955431055</v>
      </c>
      <c r="V150" s="11"/>
    </row>
    <row r="151" spans="1:22" ht="15" customHeight="1" x14ac:dyDescent="0.2">
      <c r="A151" s="103">
        <v>47088</v>
      </c>
      <c r="B151" s="5">
        <f>VLOOKUP($A151,'ESAI - Q3 - High Case'!$A$56:$N$343,9)</f>
        <v>120.87853071991614</v>
      </c>
      <c r="C151" s="2">
        <f t="shared" si="24"/>
        <v>124.50488664151364</v>
      </c>
      <c r="D151" s="2">
        <f t="shared" si="28"/>
        <v>8.203653344547428</v>
      </c>
      <c r="E151" s="2">
        <f t="shared" si="29"/>
        <v>132.70853998606106</v>
      </c>
      <c r="G151" s="2">
        <f>VLOOKUP($A151,'ESAI - Q3 - High Case'!$A$56:$N$343,10)</f>
        <v>93.510694900513187</v>
      </c>
      <c r="H151" s="2">
        <f t="shared" si="25"/>
        <v>96.316015747528581</v>
      </c>
      <c r="I151" s="2">
        <f t="shared" si="30"/>
        <v>3.9056640364666868</v>
      </c>
      <c r="J151" s="2">
        <f t="shared" si="31"/>
        <v>100.22167978399527</v>
      </c>
      <c r="L151" s="2">
        <f t="shared" si="32"/>
        <v>120.87853071991614</v>
      </c>
      <c r="M151" s="2">
        <f t="shared" si="26"/>
        <v>124.50488664151364</v>
      </c>
      <c r="N151" s="2"/>
      <c r="O151" s="2">
        <f t="shared" si="33"/>
        <v>124.50488664151364</v>
      </c>
      <c r="Q151" s="2">
        <f t="shared" si="34"/>
        <v>93.510694900513187</v>
      </c>
      <c r="R151" s="2">
        <f t="shared" si="27"/>
        <v>96.316015747528581</v>
      </c>
      <c r="S151" s="2"/>
      <c r="T151" s="2">
        <f t="shared" si="35"/>
        <v>96.316015747528581</v>
      </c>
      <c r="V151" s="11"/>
    </row>
    <row r="152" spans="1:22" ht="15" customHeight="1" x14ac:dyDescent="0.2">
      <c r="A152" s="103">
        <v>47119</v>
      </c>
      <c r="B152" s="5">
        <f>VLOOKUP($A152,'ESAI - Q3 - High Case'!$A$56:$N$343,9)</f>
        <v>167.84273573441473</v>
      </c>
      <c r="C152" s="2">
        <f t="shared" si="24"/>
        <v>172.87801780644719</v>
      </c>
      <c r="D152" s="2">
        <f t="shared" si="28"/>
        <v>8.2856898779929029</v>
      </c>
      <c r="E152" s="2">
        <f t="shared" si="29"/>
        <v>181.16370768444008</v>
      </c>
      <c r="G152" s="2">
        <f>VLOOKUP($A152,'ESAI - Q3 - High Case'!$A$56:$N$343,10)</f>
        <v>117.46608851649765</v>
      </c>
      <c r="H152" s="2">
        <f t="shared" si="25"/>
        <v>120.99007117199258</v>
      </c>
      <c r="I152" s="2">
        <f t="shared" si="30"/>
        <v>3.9447206768313539</v>
      </c>
      <c r="J152" s="2">
        <f t="shared" si="31"/>
        <v>124.93479184882393</v>
      </c>
      <c r="L152" s="2">
        <f t="shared" si="32"/>
        <v>167.84273573441473</v>
      </c>
      <c r="M152" s="2">
        <f t="shared" si="26"/>
        <v>172.87801780644719</v>
      </c>
      <c r="N152" s="2"/>
      <c r="O152" s="2">
        <f t="shared" si="33"/>
        <v>172.87801780644719</v>
      </c>
      <c r="Q152" s="2">
        <f t="shared" si="34"/>
        <v>117.46608851649765</v>
      </c>
      <c r="R152" s="2">
        <f t="shared" si="27"/>
        <v>120.99007117199258</v>
      </c>
      <c r="S152" s="2"/>
      <c r="T152" s="2">
        <f t="shared" si="35"/>
        <v>120.99007117199258</v>
      </c>
      <c r="V152" s="11"/>
    </row>
    <row r="153" spans="1:22" ht="15" customHeight="1" x14ac:dyDescent="0.2">
      <c r="A153" s="103">
        <v>47150</v>
      </c>
      <c r="B153" s="5">
        <f>VLOOKUP($A153,'ESAI - Q3 - High Case'!$A$56:$N$343,9)</f>
        <v>125.31783635417523</v>
      </c>
      <c r="C153" s="2">
        <f t="shared" si="24"/>
        <v>129.07737144480049</v>
      </c>
      <c r="D153" s="2">
        <f t="shared" si="28"/>
        <v>8.2856898779929029</v>
      </c>
      <c r="E153" s="2">
        <f t="shared" si="29"/>
        <v>137.36306132279338</v>
      </c>
      <c r="G153" s="2">
        <f>VLOOKUP($A153,'ESAI - Q3 - High Case'!$A$56:$N$343,10)</f>
        <v>105.65405156303568</v>
      </c>
      <c r="H153" s="2">
        <f t="shared" si="25"/>
        <v>108.82367310992676</v>
      </c>
      <c r="I153" s="2">
        <f t="shared" si="30"/>
        <v>3.9447206768313539</v>
      </c>
      <c r="J153" s="2">
        <f t="shared" si="31"/>
        <v>112.76839378675811</v>
      </c>
      <c r="L153" s="2">
        <f t="shared" si="32"/>
        <v>125.31783635417523</v>
      </c>
      <c r="M153" s="2">
        <f t="shared" si="26"/>
        <v>129.07737144480049</v>
      </c>
      <c r="N153" s="2"/>
      <c r="O153" s="2">
        <f t="shared" si="33"/>
        <v>129.07737144480049</v>
      </c>
      <c r="Q153" s="2">
        <f t="shared" si="34"/>
        <v>105.65405156303568</v>
      </c>
      <c r="R153" s="2">
        <f t="shared" si="27"/>
        <v>108.82367310992676</v>
      </c>
      <c r="S153" s="2"/>
      <c r="T153" s="2">
        <f t="shared" si="35"/>
        <v>108.82367310992676</v>
      </c>
      <c r="V153" s="11"/>
    </row>
    <row r="154" spans="1:22" ht="15" customHeight="1" x14ac:dyDescent="0.2">
      <c r="A154" s="103">
        <v>47178</v>
      </c>
      <c r="B154" s="5">
        <f>VLOOKUP($A154,'ESAI - Q3 - High Case'!$A$56:$N$343,9)</f>
        <v>87.561467745248521</v>
      </c>
      <c r="C154" s="2">
        <f t="shared" si="24"/>
        <v>90.188311777605975</v>
      </c>
      <c r="D154" s="2">
        <f t="shared" si="28"/>
        <v>8.2856898779929029</v>
      </c>
      <c r="E154" s="2">
        <f t="shared" si="29"/>
        <v>98.474001655598883</v>
      </c>
      <c r="G154" s="2">
        <f>VLOOKUP($A154,'ESAI - Q3 - High Case'!$A$56:$N$343,10)</f>
        <v>72.913800285541214</v>
      </c>
      <c r="H154" s="2">
        <f t="shared" si="25"/>
        <v>75.10121429410745</v>
      </c>
      <c r="I154" s="2">
        <f t="shared" si="30"/>
        <v>3.9447206768313539</v>
      </c>
      <c r="J154" s="2">
        <f t="shared" si="31"/>
        <v>79.045934970938802</v>
      </c>
      <c r="L154" s="2">
        <f t="shared" si="32"/>
        <v>87.561467745248521</v>
      </c>
      <c r="M154" s="2">
        <f t="shared" si="26"/>
        <v>90.188311777605975</v>
      </c>
      <c r="N154" s="2"/>
      <c r="O154" s="2">
        <f t="shared" si="33"/>
        <v>90.188311777605975</v>
      </c>
      <c r="Q154" s="2">
        <f t="shared" si="34"/>
        <v>72.913800285541214</v>
      </c>
      <c r="R154" s="2">
        <f t="shared" si="27"/>
        <v>75.10121429410745</v>
      </c>
      <c r="S154" s="2"/>
      <c r="T154" s="2">
        <f t="shared" si="35"/>
        <v>75.10121429410745</v>
      </c>
      <c r="V154" s="11"/>
    </row>
    <row r="155" spans="1:22" ht="15" customHeight="1" x14ac:dyDescent="0.2">
      <c r="A155" s="103">
        <v>47209</v>
      </c>
      <c r="B155" s="5">
        <f>VLOOKUP($A155,'ESAI - Q3 - High Case'!$A$56:$N$343,9)</f>
        <v>81.646320089173898</v>
      </c>
      <c r="C155" s="2">
        <f t="shared" si="24"/>
        <v>84.095709691849123</v>
      </c>
      <c r="D155" s="2">
        <f t="shared" si="28"/>
        <v>8.2856898779929029</v>
      </c>
      <c r="E155" s="2">
        <f t="shared" si="29"/>
        <v>92.381399569842031</v>
      </c>
      <c r="G155" s="2">
        <f>VLOOKUP($A155,'ESAI - Q3 - High Case'!$A$56:$N$343,10)</f>
        <v>65.292280070173604</v>
      </c>
      <c r="H155" s="2">
        <f t="shared" si="25"/>
        <v>67.251048472278811</v>
      </c>
      <c r="I155" s="2">
        <f t="shared" si="30"/>
        <v>3.9447206768313539</v>
      </c>
      <c r="J155" s="2">
        <f t="shared" si="31"/>
        <v>71.195769149110163</v>
      </c>
      <c r="L155" s="2">
        <f t="shared" si="32"/>
        <v>81.646320089173898</v>
      </c>
      <c r="M155" s="2">
        <f t="shared" si="26"/>
        <v>84.095709691849123</v>
      </c>
      <c r="N155" s="2"/>
      <c r="O155" s="2">
        <f t="shared" si="33"/>
        <v>84.095709691849123</v>
      </c>
      <c r="Q155" s="2">
        <f t="shared" si="34"/>
        <v>65.292280070173604</v>
      </c>
      <c r="R155" s="2">
        <f t="shared" si="27"/>
        <v>67.251048472278811</v>
      </c>
      <c r="S155" s="2"/>
      <c r="T155" s="2">
        <f t="shared" si="35"/>
        <v>67.251048472278811</v>
      </c>
      <c r="V155" s="11"/>
    </row>
    <row r="156" spans="1:22" ht="15" customHeight="1" x14ac:dyDescent="0.2">
      <c r="A156" s="103">
        <v>47239</v>
      </c>
      <c r="B156" s="5">
        <f>VLOOKUP($A156,'ESAI - Q3 - High Case'!$A$56:$N$343,9)</f>
        <v>91.930749839056446</v>
      </c>
      <c r="C156" s="2">
        <f t="shared" si="24"/>
        <v>94.688672334228144</v>
      </c>
      <c r="D156" s="2">
        <f t="shared" si="28"/>
        <v>8.2856898779929029</v>
      </c>
      <c r="E156" s="2">
        <f t="shared" si="29"/>
        <v>102.97436221222105</v>
      </c>
      <c r="G156" s="2">
        <f>VLOOKUP($A156,'ESAI - Q3 - High Case'!$A$56:$N$343,10)</f>
        <v>66.914426401571873</v>
      </c>
      <c r="H156" s="2">
        <f t="shared" si="25"/>
        <v>68.921859193619028</v>
      </c>
      <c r="I156" s="2">
        <f t="shared" si="30"/>
        <v>3.9447206768313539</v>
      </c>
      <c r="J156" s="2">
        <f t="shared" si="31"/>
        <v>72.86657987045038</v>
      </c>
      <c r="L156" s="2">
        <f t="shared" si="32"/>
        <v>91.930749839056446</v>
      </c>
      <c r="M156" s="2">
        <f t="shared" si="26"/>
        <v>94.688672334228144</v>
      </c>
      <c r="N156" s="2"/>
      <c r="O156" s="2">
        <f t="shared" si="33"/>
        <v>94.688672334228144</v>
      </c>
      <c r="Q156" s="2">
        <f t="shared" si="34"/>
        <v>66.914426401571873</v>
      </c>
      <c r="R156" s="2">
        <f t="shared" si="27"/>
        <v>68.921859193619028</v>
      </c>
      <c r="S156" s="2"/>
      <c r="T156" s="2">
        <f t="shared" si="35"/>
        <v>68.921859193619028</v>
      </c>
      <c r="V156" s="11"/>
    </row>
    <row r="157" spans="1:22" ht="15" customHeight="1" x14ac:dyDescent="0.2">
      <c r="A157" s="103">
        <v>47270</v>
      </c>
      <c r="B157" s="5">
        <f>VLOOKUP($A157,'ESAI - Q3 - High Case'!$A$56:$N$343,9)</f>
        <v>95.910781415410725</v>
      </c>
      <c r="C157" s="2">
        <f t="shared" si="24"/>
        <v>98.788104857873051</v>
      </c>
      <c r="D157" s="2">
        <f t="shared" si="28"/>
        <v>8.2856898779929029</v>
      </c>
      <c r="E157" s="2">
        <f t="shared" si="29"/>
        <v>107.07379473586596</v>
      </c>
      <c r="G157" s="2">
        <f>VLOOKUP($A157,'ESAI - Q3 - High Case'!$A$56:$N$343,10)</f>
        <v>68.936184395146</v>
      </c>
      <c r="H157" s="2">
        <f t="shared" si="25"/>
        <v>71.004269927000379</v>
      </c>
      <c r="I157" s="2">
        <f t="shared" si="30"/>
        <v>3.9447206768313539</v>
      </c>
      <c r="J157" s="2">
        <f t="shared" si="31"/>
        <v>74.948990603831732</v>
      </c>
      <c r="L157" s="2">
        <f t="shared" si="32"/>
        <v>95.910781415410725</v>
      </c>
      <c r="M157" s="2">
        <f t="shared" si="26"/>
        <v>98.788104857873051</v>
      </c>
      <c r="N157" s="2"/>
      <c r="O157" s="2">
        <f t="shared" si="33"/>
        <v>98.788104857873051</v>
      </c>
      <c r="Q157" s="2">
        <f t="shared" si="34"/>
        <v>68.936184395146</v>
      </c>
      <c r="R157" s="2">
        <f t="shared" si="27"/>
        <v>71.004269927000379</v>
      </c>
      <c r="S157" s="2"/>
      <c r="T157" s="2">
        <f t="shared" si="35"/>
        <v>71.004269927000379</v>
      </c>
      <c r="V157" s="11"/>
    </row>
    <row r="158" spans="1:22" ht="15" customHeight="1" x14ac:dyDescent="0.2">
      <c r="A158" s="103">
        <v>47300</v>
      </c>
      <c r="B158" s="5">
        <f>VLOOKUP($A158,'ESAI - Q3 - High Case'!$A$56:$N$343,9)</f>
        <v>114.64696577198212</v>
      </c>
      <c r="C158" s="2">
        <f t="shared" si="24"/>
        <v>118.0863747451416</v>
      </c>
      <c r="D158" s="2">
        <f t="shared" si="28"/>
        <v>8.2856898779929029</v>
      </c>
      <c r="E158" s="2">
        <f t="shared" si="29"/>
        <v>126.37206462313451</v>
      </c>
      <c r="G158" s="2">
        <f>VLOOKUP($A158,'ESAI - Q3 - High Case'!$A$56:$N$343,10)</f>
        <v>73.354081163780194</v>
      </c>
      <c r="H158" s="2">
        <f t="shared" si="25"/>
        <v>75.554703598693607</v>
      </c>
      <c r="I158" s="2">
        <f t="shared" si="30"/>
        <v>3.9447206768313539</v>
      </c>
      <c r="J158" s="2">
        <f t="shared" si="31"/>
        <v>79.499424275524959</v>
      </c>
      <c r="L158" s="2">
        <f t="shared" si="32"/>
        <v>114.64696577198212</v>
      </c>
      <c r="M158" s="2">
        <f t="shared" si="26"/>
        <v>118.0863747451416</v>
      </c>
      <c r="N158" s="2"/>
      <c r="O158" s="2">
        <f t="shared" si="33"/>
        <v>118.0863747451416</v>
      </c>
      <c r="Q158" s="2">
        <f t="shared" si="34"/>
        <v>73.354081163780194</v>
      </c>
      <c r="R158" s="2">
        <f t="shared" si="27"/>
        <v>75.554703598693607</v>
      </c>
      <c r="S158" s="2"/>
      <c r="T158" s="2">
        <f t="shared" si="35"/>
        <v>75.554703598693607</v>
      </c>
      <c r="V158" s="11"/>
    </row>
    <row r="159" spans="1:22" ht="15" customHeight="1" x14ac:dyDescent="0.2">
      <c r="A159" s="103">
        <v>47331</v>
      </c>
      <c r="B159" s="5">
        <f>VLOOKUP($A159,'ESAI - Q3 - High Case'!$A$56:$N$343,9)</f>
        <v>92.146657945833468</v>
      </c>
      <c r="C159" s="2">
        <f t="shared" si="24"/>
        <v>94.911057684208473</v>
      </c>
      <c r="D159" s="2">
        <f t="shared" si="28"/>
        <v>8.2856898779929029</v>
      </c>
      <c r="E159" s="2">
        <f t="shared" si="29"/>
        <v>103.19674756220138</v>
      </c>
      <c r="G159" s="2">
        <f>VLOOKUP($A159,'ESAI - Q3 - High Case'!$A$56:$N$343,10)</f>
        <v>71.985563479113196</v>
      </c>
      <c r="H159" s="2">
        <f t="shared" si="25"/>
        <v>74.145130383486588</v>
      </c>
      <c r="I159" s="2">
        <f t="shared" si="30"/>
        <v>3.9447206768313539</v>
      </c>
      <c r="J159" s="2">
        <f t="shared" si="31"/>
        <v>78.08985106031794</v>
      </c>
      <c r="L159" s="2">
        <f t="shared" si="32"/>
        <v>92.146657945833468</v>
      </c>
      <c r="M159" s="2">
        <f t="shared" si="26"/>
        <v>94.911057684208473</v>
      </c>
      <c r="N159" s="2"/>
      <c r="O159" s="2">
        <f t="shared" si="33"/>
        <v>94.911057684208473</v>
      </c>
      <c r="Q159" s="2">
        <f t="shared" si="34"/>
        <v>71.985563479113196</v>
      </c>
      <c r="R159" s="2">
        <f t="shared" si="27"/>
        <v>74.145130383486588</v>
      </c>
      <c r="S159" s="2"/>
      <c r="T159" s="2">
        <f t="shared" si="35"/>
        <v>74.145130383486588</v>
      </c>
      <c r="V159" s="11"/>
    </row>
    <row r="160" spans="1:22" ht="15" customHeight="1" x14ac:dyDescent="0.2">
      <c r="A160" s="103">
        <v>47362</v>
      </c>
      <c r="B160" s="5">
        <f>VLOOKUP($A160,'ESAI - Q3 - High Case'!$A$56:$N$343,9)</f>
        <v>77.612480630089948</v>
      </c>
      <c r="C160" s="2">
        <f t="shared" si="24"/>
        <v>79.940855048992645</v>
      </c>
      <c r="D160" s="2">
        <f t="shared" si="28"/>
        <v>8.2856898779929029</v>
      </c>
      <c r="E160" s="2">
        <f t="shared" si="29"/>
        <v>88.226544926985554</v>
      </c>
      <c r="G160" s="2">
        <f>VLOOKUP($A160,'ESAI - Q3 - High Case'!$A$56:$N$343,10)</f>
        <v>68.382817710298312</v>
      </c>
      <c r="H160" s="2">
        <f t="shared" si="25"/>
        <v>70.43430224160727</v>
      </c>
      <c r="I160" s="2">
        <f t="shared" si="30"/>
        <v>3.9447206768313539</v>
      </c>
      <c r="J160" s="2">
        <f t="shared" si="31"/>
        <v>74.379022918438622</v>
      </c>
      <c r="L160" s="2">
        <f t="shared" si="32"/>
        <v>77.612480630089948</v>
      </c>
      <c r="M160" s="2">
        <f t="shared" si="26"/>
        <v>79.940855048992645</v>
      </c>
      <c r="N160" s="2"/>
      <c r="O160" s="2">
        <f t="shared" si="33"/>
        <v>79.940855048992645</v>
      </c>
      <c r="Q160" s="2">
        <f t="shared" si="34"/>
        <v>68.382817710298312</v>
      </c>
      <c r="R160" s="2">
        <f t="shared" si="27"/>
        <v>70.43430224160727</v>
      </c>
      <c r="S160" s="2"/>
      <c r="T160" s="2">
        <f t="shared" si="35"/>
        <v>70.43430224160727</v>
      </c>
      <c r="V160" s="11"/>
    </row>
    <row r="161" spans="1:22" ht="15" customHeight="1" x14ac:dyDescent="0.2">
      <c r="A161" s="103">
        <v>47392</v>
      </c>
      <c r="B161" s="5">
        <f>VLOOKUP($A161,'ESAI - Q3 - High Case'!$A$56:$N$343,9)</f>
        <v>74.075045682280575</v>
      </c>
      <c r="C161" s="2">
        <f t="shared" si="24"/>
        <v>76.297297052748988</v>
      </c>
      <c r="D161" s="2">
        <f t="shared" si="28"/>
        <v>8.2856898779929029</v>
      </c>
      <c r="E161" s="2">
        <f t="shared" si="29"/>
        <v>84.582986930741896</v>
      </c>
      <c r="G161" s="2">
        <f>VLOOKUP($A161,'ESAI - Q3 - High Case'!$A$56:$N$343,10)</f>
        <v>65.400699915600342</v>
      </c>
      <c r="H161" s="2">
        <f t="shared" si="25"/>
        <v>67.362720913068358</v>
      </c>
      <c r="I161" s="2">
        <f t="shared" si="30"/>
        <v>3.9447206768313539</v>
      </c>
      <c r="J161" s="2">
        <f t="shared" si="31"/>
        <v>71.30744158989971</v>
      </c>
      <c r="L161" s="2">
        <f t="shared" si="32"/>
        <v>74.075045682280575</v>
      </c>
      <c r="M161" s="2">
        <f t="shared" si="26"/>
        <v>76.297297052748988</v>
      </c>
      <c r="N161" s="2"/>
      <c r="O161" s="2">
        <f t="shared" si="33"/>
        <v>76.297297052748988</v>
      </c>
      <c r="Q161" s="2">
        <f t="shared" si="34"/>
        <v>65.400699915600342</v>
      </c>
      <c r="R161" s="2">
        <f t="shared" si="27"/>
        <v>67.362720913068358</v>
      </c>
      <c r="S161" s="2"/>
      <c r="T161" s="2">
        <f t="shared" si="35"/>
        <v>67.362720913068358</v>
      </c>
      <c r="V161" s="11"/>
    </row>
    <row r="162" spans="1:22" ht="15" customHeight="1" x14ac:dyDescent="0.2">
      <c r="A162" s="103">
        <v>47423</v>
      </c>
      <c r="B162" s="5">
        <f>VLOOKUP($A162,'ESAI - Q3 - High Case'!$A$56:$N$343,9)</f>
        <v>85.607625791774154</v>
      </c>
      <c r="C162" s="2">
        <f t="shared" si="24"/>
        <v>88.175854565527388</v>
      </c>
      <c r="D162" s="2">
        <f t="shared" si="28"/>
        <v>8.2856898779929029</v>
      </c>
      <c r="E162" s="2">
        <f t="shared" si="29"/>
        <v>96.461544443520296</v>
      </c>
      <c r="G162" s="2">
        <f>VLOOKUP($A162,'ESAI - Q3 - High Case'!$A$56:$N$343,10)</f>
        <v>72.792397994698703</v>
      </c>
      <c r="H162" s="2">
        <f t="shared" si="25"/>
        <v>74.976169934539669</v>
      </c>
      <c r="I162" s="2">
        <f t="shared" si="30"/>
        <v>3.9447206768313539</v>
      </c>
      <c r="J162" s="2">
        <f t="shared" si="31"/>
        <v>78.920890611371021</v>
      </c>
      <c r="L162" s="2">
        <f t="shared" si="32"/>
        <v>85.607625791774154</v>
      </c>
      <c r="M162" s="2">
        <f t="shared" si="26"/>
        <v>88.175854565527388</v>
      </c>
      <c r="N162" s="2"/>
      <c r="O162" s="2">
        <f t="shared" si="33"/>
        <v>88.175854565527388</v>
      </c>
      <c r="Q162" s="2">
        <f t="shared" si="34"/>
        <v>72.792397994698703</v>
      </c>
      <c r="R162" s="2">
        <f t="shared" si="27"/>
        <v>74.976169934539669</v>
      </c>
      <c r="S162" s="2"/>
      <c r="T162" s="2">
        <f t="shared" si="35"/>
        <v>74.976169934539669</v>
      </c>
      <c r="V162" s="11"/>
    </row>
    <row r="163" spans="1:22" ht="15" customHeight="1" x14ac:dyDescent="0.2">
      <c r="A163" s="103">
        <v>47453</v>
      </c>
      <c r="B163" s="5">
        <f>VLOOKUP($A163,'ESAI - Q3 - High Case'!$A$56:$N$343,9)</f>
        <v>123.29610133431447</v>
      </c>
      <c r="C163" s="2">
        <f t="shared" si="24"/>
        <v>126.99498437434391</v>
      </c>
      <c r="D163" s="2">
        <f t="shared" si="28"/>
        <v>8.2856898779929029</v>
      </c>
      <c r="E163" s="2">
        <f t="shared" si="29"/>
        <v>135.28067425233681</v>
      </c>
      <c r="G163" s="2">
        <f>VLOOKUP($A163,'ESAI - Q3 - High Case'!$A$56:$N$343,10)</f>
        <v>95.38090879852345</v>
      </c>
      <c r="H163" s="2">
        <f t="shared" si="25"/>
        <v>98.242336062479154</v>
      </c>
      <c r="I163" s="2">
        <f t="shared" si="30"/>
        <v>3.9447206768313539</v>
      </c>
      <c r="J163" s="2">
        <f t="shared" si="31"/>
        <v>102.18705673931051</v>
      </c>
      <c r="L163" s="2">
        <f t="shared" si="32"/>
        <v>123.29610133431447</v>
      </c>
      <c r="M163" s="2">
        <f t="shared" si="26"/>
        <v>126.99498437434391</v>
      </c>
      <c r="N163" s="2"/>
      <c r="O163" s="2">
        <f t="shared" si="33"/>
        <v>126.99498437434391</v>
      </c>
      <c r="Q163" s="2">
        <f t="shared" si="34"/>
        <v>95.38090879852345</v>
      </c>
      <c r="R163" s="2">
        <f t="shared" si="27"/>
        <v>98.242336062479154</v>
      </c>
      <c r="S163" s="2"/>
      <c r="T163" s="2">
        <f t="shared" si="35"/>
        <v>98.242336062479154</v>
      </c>
      <c r="V163" s="11"/>
    </row>
    <row r="164" spans="1:22" ht="15" customHeight="1" x14ac:dyDescent="0.2">
      <c r="A164" s="103">
        <v>47484</v>
      </c>
      <c r="B164" s="5">
        <f>VLOOKUP($A164,'ESAI - Q3 - High Case'!$A$56:$N$343,9)</f>
        <v>171.19959044910303</v>
      </c>
      <c r="C164" s="2">
        <f t="shared" si="24"/>
        <v>176.33557816257613</v>
      </c>
      <c r="D164" s="2">
        <f t="shared" si="28"/>
        <v>8.3685467767728312</v>
      </c>
      <c r="E164" s="2">
        <f t="shared" si="29"/>
        <v>184.70412493934896</v>
      </c>
      <c r="G164" s="2">
        <f>VLOOKUP($A164,'ESAI - Q3 - High Case'!$A$56:$N$343,10)</f>
        <v>119.8154102868276</v>
      </c>
      <c r="H164" s="2">
        <f t="shared" si="25"/>
        <v>123.40987259543243</v>
      </c>
      <c r="I164" s="2">
        <f t="shared" si="30"/>
        <v>3.9841678835996679</v>
      </c>
      <c r="J164" s="2">
        <f t="shared" si="31"/>
        <v>127.3940404790321</v>
      </c>
      <c r="L164" s="2">
        <f t="shared" si="32"/>
        <v>171.19959044910303</v>
      </c>
      <c r="M164" s="2">
        <f t="shared" si="26"/>
        <v>176.33557816257613</v>
      </c>
      <c r="N164" s="2"/>
      <c r="O164" s="2">
        <f t="shared" si="33"/>
        <v>176.33557816257613</v>
      </c>
      <c r="Q164" s="2">
        <f t="shared" si="34"/>
        <v>119.8154102868276</v>
      </c>
      <c r="R164" s="2">
        <f t="shared" si="27"/>
        <v>123.40987259543243</v>
      </c>
      <c r="S164" s="2"/>
      <c r="T164" s="2">
        <f t="shared" si="35"/>
        <v>123.40987259543243</v>
      </c>
      <c r="V164" s="11"/>
    </row>
    <row r="165" spans="1:22" ht="15" customHeight="1" x14ac:dyDescent="0.2">
      <c r="A165" s="103">
        <v>47515</v>
      </c>
      <c r="B165" s="5">
        <f>VLOOKUP($A165,'ESAI - Q3 - High Case'!$A$56:$N$343,9)</f>
        <v>127.82419308125874</v>
      </c>
      <c r="C165" s="2">
        <f t="shared" si="24"/>
        <v>131.65891887369651</v>
      </c>
      <c r="D165" s="2">
        <f t="shared" si="28"/>
        <v>8.3685467767728312</v>
      </c>
      <c r="E165" s="2">
        <f t="shared" si="29"/>
        <v>140.02746565046934</v>
      </c>
      <c r="G165" s="2">
        <f>VLOOKUP($A165,'ESAI - Q3 - High Case'!$A$56:$N$343,10)</f>
        <v>107.7671325942964</v>
      </c>
      <c r="H165" s="2">
        <f t="shared" si="25"/>
        <v>111.00014657212529</v>
      </c>
      <c r="I165" s="2">
        <f t="shared" si="30"/>
        <v>3.9841678835996679</v>
      </c>
      <c r="J165" s="2">
        <f t="shared" si="31"/>
        <v>114.98431445572496</v>
      </c>
      <c r="L165" s="2">
        <f t="shared" si="32"/>
        <v>127.82419308125874</v>
      </c>
      <c r="M165" s="2">
        <f t="shared" si="26"/>
        <v>131.65891887369651</v>
      </c>
      <c r="N165" s="2"/>
      <c r="O165" s="2">
        <f t="shared" si="33"/>
        <v>131.65891887369651</v>
      </c>
      <c r="Q165" s="2">
        <f t="shared" si="34"/>
        <v>107.7671325942964</v>
      </c>
      <c r="R165" s="2">
        <f t="shared" si="27"/>
        <v>111.00014657212529</v>
      </c>
      <c r="S165" s="2"/>
      <c r="T165" s="2">
        <f t="shared" si="35"/>
        <v>111.00014657212529</v>
      </c>
      <c r="V165" s="11"/>
    </row>
    <row r="166" spans="1:22" ht="15" customHeight="1" x14ac:dyDescent="0.2">
      <c r="A166" s="103">
        <v>47543</v>
      </c>
      <c r="B166" s="5">
        <f>VLOOKUP($A166,'ESAI - Q3 - High Case'!$A$56:$N$343,9)</f>
        <v>89.3126971001535</v>
      </c>
      <c r="C166" s="2">
        <f t="shared" si="24"/>
        <v>91.992078013158107</v>
      </c>
      <c r="D166" s="2">
        <f t="shared" si="28"/>
        <v>8.3685467767728312</v>
      </c>
      <c r="E166" s="2">
        <f t="shared" si="29"/>
        <v>100.36062478993094</v>
      </c>
      <c r="G166" s="2">
        <f>VLOOKUP($A166,'ESAI - Q3 - High Case'!$A$56:$N$343,10)</f>
        <v>74.372076291252043</v>
      </c>
      <c r="H166" s="2">
        <f t="shared" si="25"/>
        <v>76.603238579989608</v>
      </c>
      <c r="I166" s="2">
        <f t="shared" si="30"/>
        <v>3.9841678835996679</v>
      </c>
      <c r="J166" s="2">
        <f t="shared" si="31"/>
        <v>80.587406463589275</v>
      </c>
      <c r="L166" s="2">
        <f t="shared" si="32"/>
        <v>89.3126971001535</v>
      </c>
      <c r="M166" s="2">
        <f t="shared" si="26"/>
        <v>91.992078013158107</v>
      </c>
      <c r="N166" s="2"/>
      <c r="O166" s="2">
        <f t="shared" si="33"/>
        <v>91.992078013158107</v>
      </c>
      <c r="Q166" s="2">
        <f t="shared" si="34"/>
        <v>74.372076291252043</v>
      </c>
      <c r="R166" s="2">
        <f t="shared" si="27"/>
        <v>76.603238579989608</v>
      </c>
      <c r="S166" s="2"/>
      <c r="T166" s="2">
        <f t="shared" si="35"/>
        <v>76.603238579989608</v>
      </c>
      <c r="V166" s="11"/>
    </row>
    <row r="167" spans="1:22" ht="15" customHeight="1" x14ac:dyDescent="0.2">
      <c r="A167" s="103">
        <v>47574</v>
      </c>
      <c r="B167" s="5">
        <f>VLOOKUP($A167,'ESAI - Q3 - High Case'!$A$56:$N$343,9)</f>
        <v>83.279246490957377</v>
      </c>
      <c r="C167" s="2">
        <f t="shared" si="24"/>
        <v>85.777623885686097</v>
      </c>
      <c r="D167" s="2">
        <f t="shared" si="28"/>
        <v>8.3685467767728312</v>
      </c>
      <c r="E167" s="2">
        <f t="shared" si="29"/>
        <v>94.146170662458928</v>
      </c>
      <c r="G167" s="2">
        <f>VLOOKUP($A167,'ESAI - Q3 - High Case'!$A$56:$N$343,10)</f>
        <v>66.59812567157708</v>
      </c>
      <c r="H167" s="2">
        <f t="shared" si="25"/>
        <v>68.596069441724396</v>
      </c>
      <c r="I167" s="2">
        <f t="shared" si="30"/>
        <v>3.9841678835996679</v>
      </c>
      <c r="J167" s="2">
        <f t="shared" si="31"/>
        <v>72.580237325324063</v>
      </c>
      <c r="L167" s="2">
        <f t="shared" si="32"/>
        <v>83.279246490957377</v>
      </c>
      <c r="M167" s="2">
        <f t="shared" si="26"/>
        <v>85.777623885686097</v>
      </c>
      <c r="N167" s="2"/>
      <c r="O167" s="2">
        <f t="shared" si="33"/>
        <v>85.777623885686097</v>
      </c>
      <c r="Q167" s="2">
        <f t="shared" si="34"/>
        <v>66.59812567157708</v>
      </c>
      <c r="R167" s="2">
        <f t="shared" si="27"/>
        <v>68.596069441724396</v>
      </c>
      <c r="S167" s="2"/>
      <c r="T167" s="2">
        <f t="shared" si="35"/>
        <v>68.596069441724396</v>
      </c>
      <c r="V167" s="11"/>
    </row>
    <row r="168" spans="1:22" ht="15" customHeight="1" x14ac:dyDescent="0.2">
      <c r="A168" s="103">
        <v>47604</v>
      </c>
      <c r="B168" s="5">
        <f>VLOOKUP($A168,'ESAI - Q3 - High Case'!$A$56:$N$343,9)</f>
        <v>93.769364835837578</v>
      </c>
      <c r="C168" s="2">
        <f t="shared" si="24"/>
        <v>96.582445780912707</v>
      </c>
      <c r="D168" s="2">
        <f t="shared" si="28"/>
        <v>8.3685467767728312</v>
      </c>
      <c r="E168" s="2">
        <f t="shared" si="29"/>
        <v>104.95099255768554</v>
      </c>
      <c r="G168" s="2">
        <f>VLOOKUP($A168,'ESAI - Q3 - High Case'!$A$56:$N$343,10)</f>
        <v>68.252714929603314</v>
      </c>
      <c r="H168" s="2">
        <f t="shared" si="25"/>
        <v>70.300296377491421</v>
      </c>
      <c r="I168" s="2">
        <f t="shared" si="30"/>
        <v>3.9841678835996679</v>
      </c>
      <c r="J168" s="2">
        <f t="shared" si="31"/>
        <v>74.284464261091088</v>
      </c>
      <c r="L168" s="2">
        <f t="shared" si="32"/>
        <v>93.769364835837578</v>
      </c>
      <c r="M168" s="2">
        <f t="shared" si="26"/>
        <v>96.582445780912707</v>
      </c>
      <c r="N168" s="2"/>
      <c r="O168" s="2">
        <f t="shared" si="33"/>
        <v>96.582445780912707</v>
      </c>
      <c r="Q168" s="2">
        <f t="shared" si="34"/>
        <v>68.252714929603314</v>
      </c>
      <c r="R168" s="2">
        <f t="shared" si="27"/>
        <v>70.300296377491421</v>
      </c>
      <c r="S168" s="2"/>
      <c r="T168" s="2">
        <f t="shared" si="35"/>
        <v>70.300296377491421</v>
      </c>
      <c r="V168" s="11"/>
    </row>
    <row r="169" spans="1:22" ht="15" customHeight="1" x14ac:dyDescent="0.2">
      <c r="A169" s="103">
        <v>47635</v>
      </c>
      <c r="B169" s="5">
        <f>VLOOKUP($A169,'ESAI - Q3 - High Case'!$A$56:$N$343,9)</f>
        <v>97.828997043718942</v>
      </c>
      <c r="C169" s="2">
        <f t="shared" si="24"/>
        <v>100.76386695503051</v>
      </c>
      <c r="D169" s="2">
        <f t="shared" si="28"/>
        <v>8.3685467767728312</v>
      </c>
      <c r="E169" s="2">
        <f t="shared" si="29"/>
        <v>109.13241373180334</v>
      </c>
      <c r="G169" s="2">
        <f>VLOOKUP($A169,'ESAI - Q3 - High Case'!$A$56:$N$343,10)</f>
        <v>70.31490808304892</v>
      </c>
      <c r="H169" s="2">
        <f t="shared" si="25"/>
        <v>72.42435532554039</v>
      </c>
      <c r="I169" s="2">
        <f t="shared" si="30"/>
        <v>3.9841678835996679</v>
      </c>
      <c r="J169" s="2">
        <f t="shared" si="31"/>
        <v>76.408523209140057</v>
      </c>
      <c r="L169" s="2">
        <f t="shared" si="32"/>
        <v>97.828997043718942</v>
      </c>
      <c r="M169" s="2">
        <f t="shared" si="26"/>
        <v>100.76386695503051</v>
      </c>
      <c r="N169" s="2"/>
      <c r="O169" s="2">
        <f t="shared" si="33"/>
        <v>100.76386695503051</v>
      </c>
      <c r="Q169" s="2">
        <f t="shared" si="34"/>
        <v>70.31490808304892</v>
      </c>
      <c r="R169" s="2">
        <f t="shared" si="27"/>
        <v>72.42435532554039</v>
      </c>
      <c r="S169" s="2"/>
      <c r="T169" s="2">
        <f t="shared" si="35"/>
        <v>72.42435532554039</v>
      </c>
      <c r="V169" s="11"/>
    </row>
    <row r="170" spans="1:22" ht="15" customHeight="1" x14ac:dyDescent="0.2">
      <c r="A170" s="103">
        <v>47665</v>
      </c>
      <c r="B170" s="5">
        <f>VLOOKUP($A170,'ESAI - Q3 - High Case'!$A$56:$N$343,9)</f>
        <v>116.93990508742176</v>
      </c>
      <c r="C170" s="2">
        <f t="shared" si="24"/>
        <v>120.44810224004442</v>
      </c>
      <c r="D170" s="2">
        <f t="shared" si="28"/>
        <v>8.3685467767728312</v>
      </c>
      <c r="E170" s="2">
        <f t="shared" si="29"/>
        <v>128.81664901681725</v>
      </c>
      <c r="G170" s="2">
        <f>VLOOKUP($A170,'ESAI - Q3 - High Case'!$A$56:$N$343,10)</f>
        <v>74.821162787055798</v>
      </c>
      <c r="H170" s="2">
        <f t="shared" si="25"/>
        <v>77.065797670667479</v>
      </c>
      <c r="I170" s="2">
        <f t="shared" si="30"/>
        <v>3.9841678835996679</v>
      </c>
      <c r="J170" s="2">
        <f t="shared" si="31"/>
        <v>81.049965554267146</v>
      </c>
      <c r="L170" s="2">
        <f t="shared" si="32"/>
        <v>116.93990508742176</v>
      </c>
      <c r="M170" s="2">
        <f t="shared" si="26"/>
        <v>120.44810224004442</v>
      </c>
      <c r="N170" s="2"/>
      <c r="O170" s="2">
        <f t="shared" si="33"/>
        <v>120.44810224004442</v>
      </c>
      <c r="Q170" s="2">
        <f t="shared" si="34"/>
        <v>74.821162787055798</v>
      </c>
      <c r="R170" s="2">
        <f t="shared" si="27"/>
        <v>77.065797670667479</v>
      </c>
      <c r="S170" s="2"/>
      <c r="T170" s="2">
        <f t="shared" si="35"/>
        <v>77.065797670667479</v>
      </c>
      <c r="V170" s="11"/>
    </row>
    <row r="171" spans="1:22" ht="15" customHeight="1" x14ac:dyDescent="0.2">
      <c r="A171" s="103">
        <v>47696</v>
      </c>
      <c r="B171" s="5">
        <f>VLOOKUP($A171,'ESAI - Q3 - High Case'!$A$56:$N$343,9)</f>
        <v>93.989591104750133</v>
      </c>
      <c r="C171" s="2">
        <f t="shared" si="24"/>
        <v>96.809278837892634</v>
      </c>
      <c r="D171" s="2">
        <f t="shared" si="28"/>
        <v>8.3685467767728312</v>
      </c>
      <c r="E171" s="2">
        <f t="shared" si="29"/>
        <v>105.17782561466547</v>
      </c>
      <c r="G171" s="2">
        <f>VLOOKUP($A171,'ESAI - Q3 - High Case'!$A$56:$N$343,10)</f>
        <v>73.425274748695458</v>
      </c>
      <c r="H171" s="2">
        <f t="shared" si="25"/>
        <v>75.628032991156317</v>
      </c>
      <c r="I171" s="2">
        <f t="shared" si="30"/>
        <v>3.9841678835996679</v>
      </c>
      <c r="J171" s="2">
        <f t="shared" si="31"/>
        <v>79.612200874755985</v>
      </c>
      <c r="L171" s="2">
        <f t="shared" si="32"/>
        <v>93.989591104750133</v>
      </c>
      <c r="M171" s="2">
        <f t="shared" si="26"/>
        <v>96.809278837892634</v>
      </c>
      <c r="N171" s="2"/>
      <c r="O171" s="2">
        <f t="shared" si="33"/>
        <v>96.809278837892634</v>
      </c>
      <c r="Q171" s="2">
        <f t="shared" si="34"/>
        <v>73.425274748695458</v>
      </c>
      <c r="R171" s="2">
        <f t="shared" si="27"/>
        <v>75.628032991156317</v>
      </c>
      <c r="S171" s="2"/>
      <c r="T171" s="2">
        <f t="shared" si="35"/>
        <v>75.628032991156317</v>
      </c>
      <c r="V171" s="11"/>
    </row>
    <row r="172" spans="1:22" ht="15" customHeight="1" x14ac:dyDescent="0.2">
      <c r="A172" s="103">
        <v>47727</v>
      </c>
      <c r="B172" s="5">
        <f>VLOOKUP($A172,'ESAI - Q3 - High Case'!$A$56:$N$343,9)</f>
        <v>79.164730242691746</v>
      </c>
      <c r="C172" s="2">
        <f t="shared" si="24"/>
        <v>81.539672149972503</v>
      </c>
      <c r="D172" s="2">
        <f t="shared" si="28"/>
        <v>8.3685467767728312</v>
      </c>
      <c r="E172" s="2">
        <f t="shared" si="29"/>
        <v>89.908218926745334</v>
      </c>
      <c r="G172" s="2">
        <f>VLOOKUP($A172,'ESAI - Q3 - High Case'!$A$56:$N$343,10)</f>
        <v>69.750474064504274</v>
      </c>
      <c r="H172" s="2">
        <f t="shared" si="25"/>
        <v>71.842988286439407</v>
      </c>
      <c r="I172" s="2">
        <f t="shared" si="30"/>
        <v>3.9841678835996679</v>
      </c>
      <c r="J172" s="2">
        <f t="shared" si="31"/>
        <v>75.827156170039075</v>
      </c>
      <c r="L172" s="2">
        <f t="shared" si="32"/>
        <v>79.164730242691746</v>
      </c>
      <c r="M172" s="2">
        <f t="shared" si="26"/>
        <v>81.539672149972503</v>
      </c>
      <c r="N172" s="2"/>
      <c r="O172" s="2">
        <f t="shared" si="33"/>
        <v>81.539672149972503</v>
      </c>
      <c r="Q172" s="2">
        <f t="shared" si="34"/>
        <v>69.750474064504274</v>
      </c>
      <c r="R172" s="2">
        <f t="shared" si="27"/>
        <v>71.842988286439407</v>
      </c>
      <c r="S172" s="2"/>
      <c r="T172" s="2">
        <f t="shared" si="35"/>
        <v>71.842988286439407</v>
      </c>
      <c r="V172" s="11"/>
    </row>
    <row r="173" spans="1:22" ht="15" customHeight="1" x14ac:dyDescent="0.2">
      <c r="A173" s="103">
        <v>47757</v>
      </c>
      <c r="B173" s="5">
        <f>VLOOKUP($A173,'ESAI - Q3 - High Case'!$A$56:$N$343,9)</f>
        <v>75.556546595926193</v>
      </c>
      <c r="C173" s="2">
        <f t="shared" si="24"/>
        <v>77.823242993803987</v>
      </c>
      <c r="D173" s="2">
        <f t="shared" si="28"/>
        <v>8.3685467767728312</v>
      </c>
      <c r="E173" s="2">
        <f t="shared" si="29"/>
        <v>86.191789770576818</v>
      </c>
      <c r="G173" s="2">
        <f>VLOOKUP($A173,'ESAI - Q3 - High Case'!$A$56:$N$343,10)</f>
        <v>66.708713913912348</v>
      </c>
      <c r="H173" s="2">
        <f t="shared" si="25"/>
        <v>68.709975331329716</v>
      </c>
      <c r="I173" s="2">
        <f t="shared" si="30"/>
        <v>3.9841678835996679</v>
      </c>
      <c r="J173" s="2">
        <f t="shared" si="31"/>
        <v>72.694143214929383</v>
      </c>
      <c r="L173" s="2">
        <f t="shared" si="32"/>
        <v>75.556546595926193</v>
      </c>
      <c r="M173" s="2">
        <f t="shared" si="26"/>
        <v>77.823242993803987</v>
      </c>
      <c r="N173" s="2"/>
      <c r="O173" s="2">
        <f t="shared" si="33"/>
        <v>77.823242993803987</v>
      </c>
      <c r="Q173" s="2">
        <f t="shared" si="34"/>
        <v>66.708713913912348</v>
      </c>
      <c r="R173" s="2">
        <f t="shared" si="27"/>
        <v>68.709975331329716</v>
      </c>
      <c r="S173" s="2"/>
      <c r="T173" s="2">
        <f t="shared" si="35"/>
        <v>68.709975331329716</v>
      </c>
      <c r="V173" s="11"/>
    </row>
    <row r="174" spans="1:22" ht="15" customHeight="1" x14ac:dyDescent="0.2">
      <c r="A174" s="103">
        <v>47788</v>
      </c>
      <c r="B174" s="5">
        <f>VLOOKUP($A174,'ESAI - Q3 - High Case'!$A$56:$N$343,9)</f>
        <v>87.319778307609639</v>
      </c>
      <c r="C174" s="2">
        <f t="shared" si="24"/>
        <v>89.939371656837935</v>
      </c>
      <c r="D174" s="2">
        <f t="shared" si="28"/>
        <v>8.3685467767728312</v>
      </c>
      <c r="E174" s="2">
        <f t="shared" si="29"/>
        <v>98.307918433610766</v>
      </c>
      <c r="G174" s="2">
        <f>VLOOKUP($A174,'ESAI - Q3 - High Case'!$A$56:$N$343,10)</f>
        <v>74.248245954592676</v>
      </c>
      <c r="H174" s="2">
        <f t="shared" si="25"/>
        <v>76.475693333230453</v>
      </c>
      <c r="I174" s="2">
        <f t="shared" si="30"/>
        <v>3.9841678835996679</v>
      </c>
      <c r="J174" s="2">
        <f t="shared" si="31"/>
        <v>80.45986121683012</v>
      </c>
      <c r="L174" s="2">
        <f t="shared" si="32"/>
        <v>87.319778307609639</v>
      </c>
      <c r="M174" s="2">
        <f t="shared" si="26"/>
        <v>89.939371656837935</v>
      </c>
      <c r="N174" s="2"/>
      <c r="O174" s="2">
        <f t="shared" si="33"/>
        <v>89.939371656837935</v>
      </c>
      <c r="Q174" s="2">
        <f t="shared" si="34"/>
        <v>74.248245954592676</v>
      </c>
      <c r="R174" s="2">
        <f t="shared" si="27"/>
        <v>76.475693333230453</v>
      </c>
      <c r="S174" s="2"/>
      <c r="T174" s="2">
        <f t="shared" si="35"/>
        <v>76.475693333230453</v>
      </c>
      <c r="V174" s="11"/>
    </row>
    <row r="175" spans="1:22" ht="15" customHeight="1" x14ac:dyDescent="0.2">
      <c r="A175" s="103">
        <v>47818</v>
      </c>
      <c r="B175" s="5">
        <f>VLOOKUP($A175,'ESAI - Q3 - High Case'!$A$56:$N$343,9)</f>
        <v>125.76202336100076</v>
      </c>
      <c r="C175" s="2">
        <f t="shared" si="24"/>
        <v>129.53488406183078</v>
      </c>
      <c r="D175" s="2">
        <f t="shared" si="28"/>
        <v>8.3685467767728312</v>
      </c>
      <c r="E175" s="2">
        <f t="shared" si="29"/>
        <v>137.90343083860361</v>
      </c>
      <c r="G175" s="2">
        <f>VLOOKUP($A175,'ESAI - Q3 - High Case'!$A$56:$N$343,10)</f>
        <v>97.288526974493919</v>
      </c>
      <c r="H175" s="2">
        <f t="shared" si="25"/>
        <v>100.20718278372874</v>
      </c>
      <c r="I175" s="2">
        <f t="shared" si="30"/>
        <v>3.9841678835996679</v>
      </c>
      <c r="J175" s="2">
        <f t="shared" si="31"/>
        <v>104.19135066732841</v>
      </c>
      <c r="L175" s="2">
        <f t="shared" si="32"/>
        <v>125.76202336100076</v>
      </c>
      <c r="M175" s="2">
        <f t="shared" si="26"/>
        <v>129.53488406183078</v>
      </c>
      <c r="N175" s="2"/>
      <c r="O175" s="2">
        <f t="shared" si="33"/>
        <v>129.53488406183078</v>
      </c>
      <c r="Q175" s="2">
        <f t="shared" si="34"/>
        <v>97.288526974493919</v>
      </c>
      <c r="R175" s="2">
        <f t="shared" si="27"/>
        <v>100.20718278372874</v>
      </c>
      <c r="S175" s="2"/>
      <c r="T175" s="2">
        <f t="shared" si="35"/>
        <v>100.20718278372874</v>
      </c>
      <c r="V175" s="11"/>
    </row>
    <row r="176" spans="1:22" ht="15" customHeight="1" x14ac:dyDescent="0.2">
      <c r="A176" s="103">
        <v>47849</v>
      </c>
      <c r="B176" s="5">
        <f>VLOOKUP($A176,'ESAI - Q3 - High Case'!$A$56:$N$343,9)</f>
        <v>174.62358225808509</v>
      </c>
      <c r="C176" s="2">
        <f t="shared" si="24"/>
        <v>179.86228972582765</v>
      </c>
      <c r="D176" s="2">
        <f t="shared" si="28"/>
        <v>8.4522322445405571</v>
      </c>
      <c r="E176" s="2">
        <f t="shared" si="29"/>
        <v>188.31452197036822</v>
      </c>
      <c r="G176" s="2">
        <f>VLOOKUP($A176,'ESAI - Q3 - High Case'!$A$56:$N$343,10)</f>
        <v>122.21171849256416</v>
      </c>
      <c r="H176" s="2">
        <f t="shared" si="25"/>
        <v>125.87807004734108</v>
      </c>
      <c r="I176" s="2">
        <f t="shared" si="30"/>
        <v>4.0240095624356638</v>
      </c>
      <c r="J176" s="2">
        <f t="shared" si="31"/>
        <v>129.90207960977673</v>
      </c>
      <c r="L176" s="2">
        <f t="shared" si="32"/>
        <v>174.62358225808509</v>
      </c>
      <c r="M176" s="2">
        <f t="shared" si="26"/>
        <v>179.86228972582765</v>
      </c>
      <c r="N176" s="2"/>
      <c r="O176" s="2">
        <f t="shared" si="33"/>
        <v>179.86228972582765</v>
      </c>
      <c r="Q176" s="2">
        <f t="shared" si="34"/>
        <v>122.21171849256416</v>
      </c>
      <c r="R176" s="2">
        <f t="shared" si="27"/>
        <v>125.87807004734108</v>
      </c>
      <c r="S176" s="2"/>
      <c r="T176" s="2">
        <f t="shared" si="35"/>
        <v>125.87807004734108</v>
      </c>
      <c r="V176" s="11"/>
    </row>
    <row r="177" spans="1:22" ht="15" customHeight="1" x14ac:dyDescent="0.2">
      <c r="A177" s="103">
        <v>47880</v>
      </c>
      <c r="B177" s="5">
        <f>VLOOKUP($A177,'ESAI - Q3 - High Case'!$A$56:$N$343,9)</f>
        <v>130.38067694288392</v>
      </c>
      <c r="C177" s="2">
        <f t="shared" si="24"/>
        <v>134.29209725117045</v>
      </c>
      <c r="D177" s="2">
        <f t="shared" si="28"/>
        <v>8.4522322445405571</v>
      </c>
      <c r="E177" s="2">
        <f t="shared" si="29"/>
        <v>142.74432949571101</v>
      </c>
      <c r="G177" s="2">
        <f>VLOOKUP($A177,'ESAI - Q3 - High Case'!$A$56:$N$343,10)</f>
        <v>109.92247524618233</v>
      </c>
      <c r="H177" s="2">
        <f t="shared" si="25"/>
        <v>113.2201495035678</v>
      </c>
      <c r="I177" s="2">
        <f t="shared" si="30"/>
        <v>4.0240095624356638</v>
      </c>
      <c r="J177" s="2">
        <f t="shared" si="31"/>
        <v>117.24415906600346</v>
      </c>
      <c r="L177" s="2">
        <f t="shared" si="32"/>
        <v>130.38067694288392</v>
      </c>
      <c r="M177" s="2">
        <f t="shared" si="26"/>
        <v>134.29209725117045</v>
      </c>
      <c r="N177" s="2"/>
      <c r="O177" s="2">
        <f t="shared" si="33"/>
        <v>134.29209725117045</v>
      </c>
      <c r="Q177" s="2">
        <f t="shared" si="34"/>
        <v>109.92247524618233</v>
      </c>
      <c r="R177" s="2">
        <f t="shared" si="27"/>
        <v>113.2201495035678</v>
      </c>
      <c r="S177" s="2"/>
      <c r="T177" s="2">
        <f t="shared" si="35"/>
        <v>113.2201495035678</v>
      </c>
      <c r="V177" s="11"/>
    </row>
    <row r="178" spans="1:22" ht="15" customHeight="1" x14ac:dyDescent="0.2">
      <c r="A178" s="103">
        <v>47908</v>
      </c>
      <c r="B178" s="5">
        <f>VLOOKUP($A178,'ESAI - Q3 - High Case'!$A$56:$N$343,9)</f>
        <v>91.098951042156571</v>
      </c>
      <c r="C178" s="2">
        <f t="shared" si="24"/>
        <v>93.831919573421274</v>
      </c>
      <c r="D178" s="2">
        <f t="shared" si="28"/>
        <v>8.4522322445405571</v>
      </c>
      <c r="E178" s="2">
        <f t="shared" si="29"/>
        <v>102.28415181796183</v>
      </c>
      <c r="G178" s="2">
        <f>VLOOKUP($A178,'ESAI - Q3 - High Case'!$A$56:$N$343,10)</f>
        <v>75.859517817077091</v>
      </c>
      <c r="H178" s="2">
        <f t="shared" si="25"/>
        <v>78.1353033515894</v>
      </c>
      <c r="I178" s="2">
        <f t="shared" si="30"/>
        <v>4.0240095624356638</v>
      </c>
      <c r="J178" s="2">
        <f t="shared" si="31"/>
        <v>82.159312914025065</v>
      </c>
      <c r="L178" s="2">
        <f t="shared" si="32"/>
        <v>91.098951042156571</v>
      </c>
      <c r="M178" s="2">
        <f t="shared" si="26"/>
        <v>93.831919573421274</v>
      </c>
      <c r="N178" s="2"/>
      <c r="O178" s="2">
        <f t="shared" si="33"/>
        <v>93.831919573421274</v>
      </c>
      <c r="Q178" s="2">
        <f t="shared" si="34"/>
        <v>75.859517817077091</v>
      </c>
      <c r="R178" s="2">
        <f t="shared" si="27"/>
        <v>78.1353033515894</v>
      </c>
      <c r="S178" s="2"/>
      <c r="T178" s="2">
        <f t="shared" si="35"/>
        <v>78.1353033515894</v>
      </c>
      <c r="V178" s="11"/>
    </row>
    <row r="179" spans="1:22" ht="15" customHeight="1" x14ac:dyDescent="0.2">
      <c r="A179" s="103">
        <v>47939</v>
      </c>
      <c r="B179" s="5">
        <f>VLOOKUP($A179,'ESAI - Q3 - High Case'!$A$56:$N$343,9)</f>
        <v>84.944831420776524</v>
      </c>
      <c r="C179" s="2">
        <f t="shared" si="24"/>
        <v>87.493176363399826</v>
      </c>
      <c r="D179" s="2">
        <f t="shared" si="28"/>
        <v>8.4522322445405571</v>
      </c>
      <c r="E179" s="2">
        <f t="shared" si="29"/>
        <v>95.945408607940379</v>
      </c>
      <c r="G179" s="2">
        <f>VLOOKUP($A179,'ESAI - Q3 - High Case'!$A$56:$N$343,10)</f>
        <v>67.930088185008628</v>
      </c>
      <c r="H179" s="2">
        <f t="shared" si="25"/>
        <v>69.96799083055889</v>
      </c>
      <c r="I179" s="2">
        <f t="shared" si="30"/>
        <v>4.0240095624356638</v>
      </c>
      <c r="J179" s="2">
        <f t="shared" si="31"/>
        <v>73.992000392994555</v>
      </c>
      <c r="L179" s="2">
        <f t="shared" si="32"/>
        <v>84.944831420776524</v>
      </c>
      <c r="M179" s="2">
        <f t="shared" si="26"/>
        <v>87.493176363399826</v>
      </c>
      <c r="N179" s="2"/>
      <c r="O179" s="2">
        <f t="shared" si="33"/>
        <v>87.493176363399826</v>
      </c>
      <c r="Q179" s="2">
        <f t="shared" si="34"/>
        <v>67.930088185008628</v>
      </c>
      <c r="R179" s="2">
        <f t="shared" si="27"/>
        <v>69.96799083055889</v>
      </c>
      <c r="S179" s="2"/>
      <c r="T179" s="2">
        <f t="shared" si="35"/>
        <v>69.96799083055889</v>
      </c>
      <c r="V179" s="11"/>
    </row>
    <row r="180" spans="1:22" ht="15" customHeight="1" x14ac:dyDescent="0.2">
      <c r="A180" s="103">
        <v>47969</v>
      </c>
      <c r="B180" s="5">
        <f>VLOOKUP($A180,'ESAI - Q3 - High Case'!$A$56:$N$343,9)</f>
        <v>95.644752132554331</v>
      </c>
      <c r="C180" s="2">
        <f t="shared" si="24"/>
        <v>98.514094696530961</v>
      </c>
      <c r="D180" s="2">
        <f t="shared" si="28"/>
        <v>8.4522322445405571</v>
      </c>
      <c r="E180" s="2">
        <f t="shared" si="29"/>
        <v>106.96632694107151</v>
      </c>
      <c r="G180" s="2">
        <f>VLOOKUP($A180,'ESAI - Q3 - High Case'!$A$56:$N$343,10)</f>
        <v>69.617769228195385</v>
      </c>
      <c r="H180" s="2">
        <f t="shared" si="25"/>
        <v>71.706302305041248</v>
      </c>
      <c r="I180" s="2">
        <f t="shared" si="30"/>
        <v>4.0240095624356638</v>
      </c>
      <c r="J180" s="2">
        <f t="shared" si="31"/>
        <v>75.730311867476914</v>
      </c>
      <c r="L180" s="2">
        <f t="shared" si="32"/>
        <v>95.644752132554331</v>
      </c>
      <c r="M180" s="2">
        <f t="shared" si="26"/>
        <v>98.514094696530961</v>
      </c>
      <c r="N180" s="2"/>
      <c r="O180" s="2">
        <f t="shared" si="33"/>
        <v>98.514094696530961</v>
      </c>
      <c r="Q180" s="2">
        <f t="shared" si="34"/>
        <v>69.617769228195385</v>
      </c>
      <c r="R180" s="2">
        <f t="shared" si="27"/>
        <v>71.706302305041248</v>
      </c>
      <c r="S180" s="2"/>
      <c r="T180" s="2">
        <f t="shared" si="35"/>
        <v>71.706302305041248</v>
      </c>
      <c r="V180" s="11"/>
    </row>
    <row r="181" spans="1:22" ht="15" customHeight="1" x14ac:dyDescent="0.2">
      <c r="A181" s="103">
        <v>48000</v>
      </c>
      <c r="B181" s="5">
        <f>VLOOKUP($A181,'ESAI - Q3 - High Case'!$A$56:$N$343,9)</f>
        <v>99.78557698459332</v>
      </c>
      <c r="C181" s="2">
        <f t="shared" si="24"/>
        <v>102.77914429413113</v>
      </c>
      <c r="D181" s="2">
        <f t="shared" si="28"/>
        <v>8.4522322445405571</v>
      </c>
      <c r="E181" s="2">
        <f t="shared" si="29"/>
        <v>111.23137653867168</v>
      </c>
      <c r="G181" s="2">
        <f>VLOOKUP($A181,'ESAI - Q3 - High Case'!$A$56:$N$343,10)</f>
        <v>71.721206244709904</v>
      </c>
      <c r="H181" s="2">
        <f t="shared" si="25"/>
        <v>73.8728424320512</v>
      </c>
      <c r="I181" s="2">
        <f t="shared" si="30"/>
        <v>4.0240095624356638</v>
      </c>
      <c r="J181" s="2">
        <f t="shared" si="31"/>
        <v>77.896851994486866</v>
      </c>
      <c r="L181" s="2">
        <f t="shared" si="32"/>
        <v>99.78557698459332</v>
      </c>
      <c r="M181" s="2">
        <f t="shared" si="26"/>
        <v>102.77914429413113</v>
      </c>
      <c r="N181" s="2"/>
      <c r="O181" s="2">
        <f t="shared" si="33"/>
        <v>102.77914429413113</v>
      </c>
      <c r="Q181" s="2">
        <f t="shared" si="34"/>
        <v>71.721206244709904</v>
      </c>
      <c r="R181" s="2">
        <f t="shared" si="27"/>
        <v>73.8728424320512</v>
      </c>
      <c r="S181" s="2"/>
      <c r="T181" s="2">
        <f t="shared" si="35"/>
        <v>73.8728424320512</v>
      </c>
      <c r="V181" s="11"/>
    </row>
    <row r="182" spans="1:22" ht="15" customHeight="1" x14ac:dyDescent="0.2">
      <c r="A182" s="103">
        <v>48030</v>
      </c>
      <c r="B182" s="5">
        <f>VLOOKUP($A182,'ESAI - Q3 - High Case'!$A$56:$N$343,9)</f>
        <v>119.2787031891702</v>
      </c>
      <c r="C182" s="2">
        <f t="shared" si="24"/>
        <v>122.85706428484531</v>
      </c>
      <c r="D182" s="2">
        <f t="shared" si="28"/>
        <v>8.4522322445405571</v>
      </c>
      <c r="E182" s="2">
        <f t="shared" si="29"/>
        <v>131.30929652938588</v>
      </c>
      <c r="G182" s="2">
        <f>VLOOKUP($A182,'ESAI - Q3 - High Case'!$A$56:$N$343,10)</f>
        <v>76.317586042796918</v>
      </c>
      <c r="H182" s="2">
        <f t="shared" si="25"/>
        <v>78.607113624080824</v>
      </c>
      <c r="I182" s="2">
        <f t="shared" si="30"/>
        <v>4.0240095624356638</v>
      </c>
      <c r="J182" s="2">
        <f t="shared" si="31"/>
        <v>82.63112318651649</v>
      </c>
      <c r="L182" s="2">
        <f t="shared" si="32"/>
        <v>119.2787031891702</v>
      </c>
      <c r="M182" s="2">
        <f t="shared" si="26"/>
        <v>122.85706428484531</v>
      </c>
      <c r="N182" s="2"/>
      <c r="O182" s="2">
        <f t="shared" si="33"/>
        <v>122.85706428484531</v>
      </c>
      <c r="Q182" s="2">
        <f t="shared" si="34"/>
        <v>76.317586042796918</v>
      </c>
      <c r="R182" s="2">
        <f t="shared" si="27"/>
        <v>78.607113624080824</v>
      </c>
      <c r="S182" s="2"/>
      <c r="T182" s="2">
        <f t="shared" si="35"/>
        <v>78.607113624080824</v>
      </c>
      <c r="V182" s="11"/>
    </row>
    <row r="183" spans="1:22" ht="15" customHeight="1" x14ac:dyDescent="0.2">
      <c r="A183" s="103">
        <v>48061</v>
      </c>
      <c r="B183" s="5">
        <f>VLOOKUP($A183,'ESAI - Q3 - High Case'!$A$56:$N$343,9)</f>
        <v>95.869382926845134</v>
      </c>
      <c r="C183" s="2">
        <f t="shared" si="24"/>
        <v>98.745464414650485</v>
      </c>
      <c r="D183" s="2">
        <f t="shared" si="28"/>
        <v>8.4522322445405571</v>
      </c>
      <c r="E183" s="2">
        <f t="shared" si="29"/>
        <v>107.19769665919104</v>
      </c>
      <c r="G183" s="2">
        <f>VLOOKUP($A183,'ESAI - Q3 - High Case'!$A$56:$N$343,10)</f>
        <v>74.893780243669369</v>
      </c>
      <c r="H183" s="2">
        <f t="shared" si="25"/>
        <v>77.140593650979454</v>
      </c>
      <c r="I183" s="2">
        <f t="shared" si="30"/>
        <v>4.0240095624356638</v>
      </c>
      <c r="J183" s="2">
        <f t="shared" si="31"/>
        <v>81.16460321341512</v>
      </c>
      <c r="L183" s="2">
        <f t="shared" si="32"/>
        <v>95.869382926845134</v>
      </c>
      <c r="M183" s="2">
        <f t="shared" si="26"/>
        <v>98.745464414650485</v>
      </c>
      <c r="N183" s="2"/>
      <c r="O183" s="2">
        <f t="shared" si="33"/>
        <v>98.745464414650485</v>
      </c>
      <c r="Q183" s="2">
        <f t="shared" si="34"/>
        <v>74.893780243669369</v>
      </c>
      <c r="R183" s="2">
        <f t="shared" si="27"/>
        <v>77.140593650979454</v>
      </c>
      <c r="S183" s="2"/>
      <c r="T183" s="2">
        <f t="shared" si="35"/>
        <v>77.140593650979454</v>
      </c>
      <c r="V183" s="11"/>
    </row>
    <row r="184" spans="1:22" ht="15" customHeight="1" x14ac:dyDescent="0.2">
      <c r="A184" s="103">
        <v>48092</v>
      </c>
      <c r="B184" s="5">
        <f>VLOOKUP($A184,'ESAI - Q3 - High Case'!$A$56:$N$343,9)</f>
        <v>80.74802484754558</v>
      </c>
      <c r="C184" s="2">
        <f t="shared" si="24"/>
        <v>83.170465592971951</v>
      </c>
      <c r="D184" s="2">
        <f t="shared" si="28"/>
        <v>8.4522322445405571</v>
      </c>
      <c r="E184" s="2">
        <f t="shared" si="29"/>
        <v>91.622697837512504</v>
      </c>
      <c r="G184" s="2">
        <f>VLOOKUP($A184,'ESAI - Q3 - High Case'!$A$56:$N$343,10)</f>
        <v>71.145483545794363</v>
      </c>
      <c r="H184" s="2">
        <f t="shared" si="25"/>
        <v>73.279848052168191</v>
      </c>
      <c r="I184" s="2">
        <f t="shared" si="30"/>
        <v>4.0240095624356638</v>
      </c>
      <c r="J184" s="2">
        <f t="shared" si="31"/>
        <v>77.303857614603857</v>
      </c>
      <c r="L184" s="2">
        <f t="shared" si="32"/>
        <v>80.74802484754558</v>
      </c>
      <c r="M184" s="2">
        <f t="shared" si="26"/>
        <v>83.170465592971951</v>
      </c>
      <c r="N184" s="2"/>
      <c r="O184" s="2">
        <f t="shared" si="33"/>
        <v>83.170465592971951</v>
      </c>
      <c r="Q184" s="2">
        <f t="shared" si="34"/>
        <v>71.145483545794363</v>
      </c>
      <c r="R184" s="2">
        <f t="shared" si="27"/>
        <v>73.279848052168191</v>
      </c>
      <c r="S184" s="2"/>
      <c r="T184" s="2">
        <f t="shared" si="35"/>
        <v>73.279848052168191</v>
      </c>
      <c r="V184" s="11"/>
    </row>
    <row r="185" spans="1:22" ht="15" customHeight="1" x14ac:dyDescent="0.2">
      <c r="A185" s="103">
        <v>48122</v>
      </c>
      <c r="B185" s="5">
        <f>VLOOKUP($A185,'ESAI - Q3 - High Case'!$A$56:$N$343,9)</f>
        <v>77.067677527844722</v>
      </c>
      <c r="C185" s="2">
        <f t="shared" si="24"/>
        <v>79.37970785368006</v>
      </c>
      <c r="D185" s="2">
        <f t="shared" si="28"/>
        <v>8.4522322445405571</v>
      </c>
      <c r="E185" s="2">
        <f t="shared" si="29"/>
        <v>87.831940098220613</v>
      </c>
      <c r="G185" s="2">
        <f>VLOOKUP($A185,'ESAI - Q3 - High Case'!$A$56:$N$343,10)</f>
        <v>68.042888192190603</v>
      </c>
      <c r="H185" s="2">
        <f t="shared" si="25"/>
        <v>70.084174837956326</v>
      </c>
      <c r="I185" s="2">
        <f t="shared" si="30"/>
        <v>4.0240095624356638</v>
      </c>
      <c r="J185" s="2">
        <f t="shared" si="31"/>
        <v>74.108184400391991</v>
      </c>
      <c r="L185" s="2">
        <f t="shared" si="32"/>
        <v>77.067677527844722</v>
      </c>
      <c r="M185" s="2">
        <f t="shared" si="26"/>
        <v>79.37970785368006</v>
      </c>
      <c r="N185" s="2"/>
      <c r="O185" s="2">
        <f t="shared" si="33"/>
        <v>79.37970785368006</v>
      </c>
      <c r="Q185" s="2">
        <f t="shared" si="34"/>
        <v>68.042888192190603</v>
      </c>
      <c r="R185" s="2">
        <f t="shared" si="27"/>
        <v>70.084174837956326</v>
      </c>
      <c r="S185" s="2"/>
      <c r="T185" s="2">
        <f t="shared" si="35"/>
        <v>70.084174837956326</v>
      </c>
      <c r="V185" s="11"/>
    </row>
    <row r="186" spans="1:22" ht="15" customHeight="1" x14ac:dyDescent="0.2">
      <c r="A186" s="103">
        <v>48153</v>
      </c>
      <c r="B186" s="5">
        <f>VLOOKUP($A186,'ESAI - Q3 - High Case'!$A$56:$N$343,9)</f>
        <v>89.066173873761826</v>
      </c>
      <c r="C186" s="2">
        <f t="shared" si="24"/>
        <v>91.738159089974687</v>
      </c>
      <c r="D186" s="2">
        <f t="shared" si="28"/>
        <v>8.4522322445405571</v>
      </c>
      <c r="E186" s="2">
        <f t="shared" si="29"/>
        <v>100.19039133451524</v>
      </c>
      <c r="G186" s="2">
        <f>VLOOKUP($A186,'ESAI - Q3 - High Case'!$A$56:$N$343,10)</f>
        <v>75.733210873684527</v>
      </c>
      <c r="H186" s="2">
        <f t="shared" si="25"/>
        <v>78.005207199895068</v>
      </c>
      <c r="I186" s="2">
        <f t="shared" si="30"/>
        <v>4.0240095624356638</v>
      </c>
      <c r="J186" s="2">
        <f t="shared" si="31"/>
        <v>82.029216762330734</v>
      </c>
      <c r="L186" s="2">
        <f t="shared" si="32"/>
        <v>89.066173873761826</v>
      </c>
      <c r="M186" s="2">
        <f t="shared" si="26"/>
        <v>91.738159089974687</v>
      </c>
      <c r="N186" s="2"/>
      <c r="O186" s="2">
        <f t="shared" si="33"/>
        <v>91.738159089974687</v>
      </c>
      <c r="Q186" s="2">
        <f t="shared" si="34"/>
        <v>75.733210873684527</v>
      </c>
      <c r="R186" s="2">
        <f t="shared" si="27"/>
        <v>78.005207199895068</v>
      </c>
      <c r="S186" s="2"/>
      <c r="T186" s="2">
        <f t="shared" si="35"/>
        <v>78.005207199895068</v>
      </c>
      <c r="V186" s="11"/>
    </row>
    <row r="187" spans="1:22" ht="15" customHeight="1" x14ac:dyDescent="0.2">
      <c r="A187" s="104">
        <v>48183</v>
      </c>
      <c r="B187" s="110">
        <f>VLOOKUP($A187,'ESAI - Q3 - High Case'!$A$56:$N$343,9)</f>
        <v>128.27726382822078</v>
      </c>
      <c r="C187" s="9">
        <f t="shared" si="24"/>
        <v>132.12558174306741</v>
      </c>
      <c r="D187" s="9">
        <f t="shared" si="28"/>
        <v>8.4522322445405571</v>
      </c>
      <c r="E187" s="9">
        <f t="shared" si="29"/>
        <v>140.57781398760798</v>
      </c>
      <c r="F187" s="111"/>
      <c r="G187" s="9">
        <f>VLOOKUP($A187,'ESAI - Q3 - High Case'!$A$56:$N$343,10)</f>
        <v>99.234297513983805</v>
      </c>
      <c r="H187" s="9">
        <f t="shared" si="25"/>
        <v>102.21132643940332</v>
      </c>
      <c r="I187" s="9">
        <f t="shared" si="30"/>
        <v>4.0240095624356638</v>
      </c>
      <c r="J187" s="9">
        <f t="shared" si="31"/>
        <v>106.23533600183899</v>
      </c>
      <c r="K187" s="111"/>
      <c r="L187" s="9">
        <f t="shared" si="32"/>
        <v>128.27726382822078</v>
      </c>
      <c r="M187" s="9">
        <f t="shared" si="26"/>
        <v>132.12558174306741</v>
      </c>
      <c r="N187" s="9"/>
      <c r="O187" s="9">
        <f t="shared" si="33"/>
        <v>132.12558174306741</v>
      </c>
      <c r="P187" s="111"/>
      <c r="Q187" s="9">
        <f t="shared" si="34"/>
        <v>99.234297513983805</v>
      </c>
      <c r="R187" s="9">
        <f t="shared" si="27"/>
        <v>102.21132643940332</v>
      </c>
      <c r="S187" s="9"/>
      <c r="T187" s="9">
        <f t="shared" si="35"/>
        <v>102.21132643940332</v>
      </c>
      <c r="V187" s="11"/>
    </row>
    <row r="188" spans="1:22" ht="15" customHeight="1" x14ac:dyDescent="0.2">
      <c r="A188" s="103">
        <v>48214</v>
      </c>
      <c r="B188" s="5">
        <f>VLOOKUP($A188,'ESAI - Q3 - High Case'!$A$56:$N$343,9)</f>
        <v>178.11605390324681</v>
      </c>
      <c r="C188" s="2">
        <f t="shared" si="24"/>
        <v>183.45953552034422</v>
      </c>
      <c r="D188" s="2">
        <f t="shared" si="28"/>
        <v>8.5367545669859641</v>
      </c>
      <c r="E188" s="2">
        <f t="shared" si="29"/>
        <v>191.99629008733018</v>
      </c>
      <c r="G188" s="2">
        <f>VLOOKUP($A188,'ESAI - Q3 - High Case'!$A$56:$N$343,10)</f>
        <v>124.65595286241545</v>
      </c>
      <c r="H188" s="2">
        <f t="shared" si="25"/>
        <v>128.3956314482879</v>
      </c>
      <c r="I188" s="2">
        <f t="shared" si="30"/>
        <v>4.06424965806002</v>
      </c>
      <c r="J188" s="2">
        <f t="shared" si="31"/>
        <v>132.45988110634792</v>
      </c>
      <c r="L188" s="2">
        <f t="shared" si="32"/>
        <v>178.11605390324681</v>
      </c>
      <c r="M188" s="2">
        <f t="shared" si="26"/>
        <v>183.45953552034422</v>
      </c>
      <c r="N188" s="2"/>
      <c r="O188" s="2">
        <f t="shared" si="33"/>
        <v>183.45953552034422</v>
      </c>
      <c r="Q188" s="2">
        <f t="shared" si="34"/>
        <v>124.65595286241545</v>
      </c>
      <c r="R188" s="2">
        <f t="shared" si="27"/>
        <v>128.3956314482879</v>
      </c>
      <c r="S188" s="2"/>
      <c r="T188" s="2">
        <f t="shared" si="35"/>
        <v>128.3956314482879</v>
      </c>
      <c r="V188" s="11"/>
    </row>
    <row r="189" spans="1:22" ht="15" customHeight="1" x14ac:dyDescent="0.2">
      <c r="A189" s="103">
        <v>48245</v>
      </c>
      <c r="B189" s="5">
        <f>VLOOKUP($A189,'ESAI - Q3 - High Case'!$A$56:$N$343,9)</f>
        <v>132.98829048174161</v>
      </c>
      <c r="C189" s="2">
        <f t="shared" si="24"/>
        <v>136.97793919619386</v>
      </c>
      <c r="D189" s="2">
        <f t="shared" si="28"/>
        <v>8.5367545669859641</v>
      </c>
      <c r="E189" s="2">
        <f t="shared" si="29"/>
        <v>145.51469376317982</v>
      </c>
      <c r="G189" s="2">
        <f>VLOOKUP($A189,'ESAI - Q3 - High Case'!$A$56:$N$343,10)</f>
        <v>112.12092475110597</v>
      </c>
      <c r="H189" s="2">
        <f t="shared" si="25"/>
        <v>115.48455249363916</v>
      </c>
      <c r="I189" s="2">
        <f t="shared" si="30"/>
        <v>4.06424965806002</v>
      </c>
      <c r="J189" s="2">
        <f t="shared" si="31"/>
        <v>119.54880215169918</v>
      </c>
      <c r="L189" s="2">
        <f t="shared" si="32"/>
        <v>132.98829048174161</v>
      </c>
      <c r="M189" s="2">
        <f t="shared" si="26"/>
        <v>136.97793919619386</v>
      </c>
      <c r="N189" s="2"/>
      <c r="O189" s="2">
        <f t="shared" si="33"/>
        <v>136.97793919619386</v>
      </c>
      <c r="Q189" s="2">
        <f t="shared" si="34"/>
        <v>112.12092475110597</v>
      </c>
      <c r="R189" s="2">
        <f t="shared" si="27"/>
        <v>115.48455249363916</v>
      </c>
      <c r="S189" s="2"/>
      <c r="T189" s="2">
        <f t="shared" si="35"/>
        <v>115.48455249363916</v>
      </c>
      <c r="V189" s="11"/>
    </row>
    <row r="190" spans="1:22" ht="15" customHeight="1" x14ac:dyDescent="0.2">
      <c r="A190" s="103">
        <v>48274</v>
      </c>
      <c r="B190" s="5">
        <f>VLOOKUP($A190,'ESAI - Q3 - High Case'!$A$56:$N$343,9)</f>
        <v>92.920930062999702</v>
      </c>
      <c r="C190" s="2">
        <f t="shared" si="24"/>
        <v>95.708557964889692</v>
      </c>
      <c r="D190" s="2">
        <f t="shared" si="28"/>
        <v>8.5367545669859641</v>
      </c>
      <c r="E190" s="2">
        <f t="shared" si="29"/>
        <v>104.24531253187565</v>
      </c>
      <c r="G190" s="2">
        <f>VLOOKUP($A190,'ESAI - Q3 - High Case'!$A$56:$N$343,10)</f>
        <v>77.376708173418635</v>
      </c>
      <c r="H190" s="2">
        <f t="shared" si="25"/>
        <v>79.698009418621197</v>
      </c>
      <c r="I190" s="2">
        <f t="shared" si="30"/>
        <v>4.06424965806002</v>
      </c>
      <c r="J190" s="2">
        <f t="shared" si="31"/>
        <v>83.762259076681218</v>
      </c>
      <c r="L190" s="2">
        <f t="shared" si="32"/>
        <v>92.920930062999702</v>
      </c>
      <c r="M190" s="2">
        <f t="shared" si="26"/>
        <v>95.708557964889692</v>
      </c>
      <c r="N190" s="2"/>
      <c r="O190" s="2">
        <f t="shared" si="33"/>
        <v>95.708557964889692</v>
      </c>
      <c r="Q190" s="2">
        <f t="shared" si="34"/>
        <v>77.376708173418635</v>
      </c>
      <c r="R190" s="2">
        <f t="shared" si="27"/>
        <v>79.698009418621197</v>
      </c>
      <c r="S190" s="2"/>
      <c r="T190" s="2">
        <f t="shared" si="35"/>
        <v>79.698009418621197</v>
      </c>
      <c r="V190" s="11"/>
    </row>
    <row r="191" spans="1:22" ht="15" customHeight="1" x14ac:dyDescent="0.2">
      <c r="A191" s="103">
        <v>48305</v>
      </c>
      <c r="B191" s="5">
        <f>VLOOKUP($A191,'ESAI - Q3 - High Case'!$A$56:$N$343,9)</f>
        <v>86.643728049192049</v>
      </c>
      <c r="C191" s="2">
        <f t="shared" si="24"/>
        <v>89.243039890667816</v>
      </c>
      <c r="D191" s="2">
        <f t="shared" si="28"/>
        <v>8.5367545669859641</v>
      </c>
      <c r="E191" s="2">
        <f t="shared" si="29"/>
        <v>97.779794457653779</v>
      </c>
      <c r="G191" s="2">
        <f>VLOOKUP($A191,'ESAI - Q3 - High Case'!$A$56:$N$343,10)</f>
        <v>69.288689948708807</v>
      </c>
      <c r="H191" s="2">
        <f t="shared" si="25"/>
        <v>71.36735064717007</v>
      </c>
      <c r="I191" s="2">
        <f t="shared" si="30"/>
        <v>4.06424965806002</v>
      </c>
      <c r="J191" s="2">
        <f t="shared" si="31"/>
        <v>75.431600305230091</v>
      </c>
      <c r="L191" s="2">
        <f t="shared" si="32"/>
        <v>86.643728049192049</v>
      </c>
      <c r="M191" s="2">
        <f t="shared" si="26"/>
        <v>89.243039890667816</v>
      </c>
      <c r="N191" s="2"/>
      <c r="O191" s="2">
        <f t="shared" si="33"/>
        <v>89.243039890667816</v>
      </c>
      <c r="Q191" s="2">
        <f t="shared" si="34"/>
        <v>69.288689948708807</v>
      </c>
      <c r="R191" s="2">
        <f t="shared" si="27"/>
        <v>71.36735064717007</v>
      </c>
      <c r="S191" s="2"/>
      <c r="T191" s="2">
        <f t="shared" si="35"/>
        <v>71.36735064717007</v>
      </c>
      <c r="V191" s="11"/>
    </row>
    <row r="192" spans="1:22" ht="15" customHeight="1" x14ac:dyDescent="0.2">
      <c r="A192" s="103">
        <v>48335</v>
      </c>
      <c r="B192" s="5">
        <f>VLOOKUP($A192,'ESAI - Q3 - High Case'!$A$56:$N$343,9)</f>
        <v>97.557647175205418</v>
      </c>
      <c r="C192" s="2">
        <f t="shared" si="24"/>
        <v>100.48437659046158</v>
      </c>
      <c r="D192" s="2">
        <f t="shared" si="28"/>
        <v>8.5367545669859641</v>
      </c>
      <c r="E192" s="2">
        <f t="shared" si="29"/>
        <v>109.02113115744754</v>
      </c>
      <c r="G192" s="2">
        <f>VLOOKUP($A192,'ESAI - Q3 - High Case'!$A$56:$N$343,10)</f>
        <v>71.010124612759299</v>
      </c>
      <c r="H192" s="2">
        <f t="shared" si="25"/>
        <v>73.140428351142077</v>
      </c>
      <c r="I192" s="2">
        <f t="shared" si="30"/>
        <v>4.06424965806002</v>
      </c>
      <c r="J192" s="2">
        <f t="shared" si="31"/>
        <v>77.204678009202098</v>
      </c>
      <c r="L192" s="2">
        <f t="shared" si="32"/>
        <v>97.557647175205418</v>
      </c>
      <c r="M192" s="2">
        <f t="shared" si="26"/>
        <v>100.48437659046158</v>
      </c>
      <c r="N192" s="2"/>
      <c r="O192" s="2">
        <f t="shared" si="33"/>
        <v>100.48437659046158</v>
      </c>
      <c r="Q192" s="2">
        <f t="shared" si="34"/>
        <v>71.010124612759299</v>
      </c>
      <c r="R192" s="2">
        <f t="shared" si="27"/>
        <v>73.140428351142077</v>
      </c>
      <c r="S192" s="2"/>
      <c r="T192" s="2">
        <f t="shared" si="35"/>
        <v>73.140428351142077</v>
      </c>
      <c r="V192" s="11"/>
    </row>
    <row r="193" spans="1:22" ht="15" customHeight="1" x14ac:dyDescent="0.2">
      <c r="A193" s="103">
        <v>48366</v>
      </c>
      <c r="B193" s="5">
        <f>VLOOKUP($A193,'ESAI - Q3 - High Case'!$A$56:$N$343,9)</f>
        <v>101.78128852428519</v>
      </c>
      <c r="C193" s="2">
        <f t="shared" si="24"/>
        <v>104.83472718001374</v>
      </c>
      <c r="D193" s="2">
        <f t="shared" si="28"/>
        <v>8.5367545669859641</v>
      </c>
      <c r="E193" s="2">
        <f t="shared" si="29"/>
        <v>113.37148174699971</v>
      </c>
      <c r="G193" s="2">
        <f>VLOOKUP($A193,'ESAI - Q3 - High Case'!$A$56:$N$343,10)</f>
        <v>73.155630369604097</v>
      </c>
      <c r="H193" s="2">
        <f t="shared" si="25"/>
        <v>75.350299280692226</v>
      </c>
      <c r="I193" s="2">
        <f t="shared" si="30"/>
        <v>4.06424965806002</v>
      </c>
      <c r="J193" s="2">
        <f t="shared" si="31"/>
        <v>79.414548938752247</v>
      </c>
      <c r="L193" s="2">
        <f t="shared" si="32"/>
        <v>101.78128852428519</v>
      </c>
      <c r="M193" s="2">
        <f t="shared" si="26"/>
        <v>104.83472718001374</v>
      </c>
      <c r="N193" s="2"/>
      <c r="O193" s="2">
        <f t="shared" si="33"/>
        <v>104.83472718001374</v>
      </c>
      <c r="Q193" s="2">
        <f t="shared" si="34"/>
        <v>73.155630369604097</v>
      </c>
      <c r="R193" s="2">
        <f t="shared" si="27"/>
        <v>75.350299280692226</v>
      </c>
      <c r="S193" s="2"/>
      <c r="T193" s="2">
        <f t="shared" si="35"/>
        <v>75.350299280692226</v>
      </c>
      <c r="V193" s="11"/>
    </row>
    <row r="194" spans="1:22" ht="15" customHeight="1" x14ac:dyDescent="0.2">
      <c r="A194" s="103">
        <v>48396</v>
      </c>
      <c r="B194" s="5">
        <f>VLOOKUP($A194,'ESAI - Q3 - High Case'!$A$56:$N$343,9)</f>
        <v>121.66427725295361</v>
      </c>
      <c r="C194" s="2">
        <f t="shared" si="24"/>
        <v>125.31420557054223</v>
      </c>
      <c r="D194" s="2">
        <f t="shared" si="28"/>
        <v>8.5367545669859641</v>
      </c>
      <c r="E194" s="2">
        <f t="shared" si="29"/>
        <v>133.8509601375282</v>
      </c>
      <c r="G194" s="2">
        <f>VLOOKUP($A194,'ESAI - Q3 - High Case'!$A$56:$N$343,10)</f>
        <v>77.84393776365286</v>
      </c>
      <c r="H194" s="2">
        <f t="shared" si="25"/>
        <v>80.179255896562452</v>
      </c>
      <c r="I194" s="2">
        <f t="shared" si="30"/>
        <v>4.06424965806002</v>
      </c>
      <c r="J194" s="2">
        <f t="shared" si="31"/>
        <v>84.243505554622473</v>
      </c>
      <c r="L194" s="2">
        <f t="shared" si="32"/>
        <v>121.66427725295361</v>
      </c>
      <c r="M194" s="2">
        <f t="shared" si="26"/>
        <v>125.31420557054223</v>
      </c>
      <c r="N194" s="2"/>
      <c r="O194" s="2">
        <f t="shared" si="33"/>
        <v>125.31420557054223</v>
      </c>
      <c r="Q194" s="2">
        <f t="shared" si="34"/>
        <v>77.84393776365286</v>
      </c>
      <c r="R194" s="2">
        <f t="shared" si="27"/>
        <v>80.179255896562452</v>
      </c>
      <c r="S194" s="2"/>
      <c r="T194" s="2">
        <f t="shared" si="35"/>
        <v>80.179255896562452</v>
      </c>
      <c r="V194" s="11"/>
    </row>
    <row r="195" spans="1:22" ht="15" customHeight="1" x14ac:dyDescent="0.2">
      <c r="A195" s="103">
        <v>48427</v>
      </c>
      <c r="B195" s="5">
        <f>VLOOKUP($A195,'ESAI - Q3 - High Case'!$A$56:$N$343,9)</f>
        <v>97.786770585382044</v>
      </c>
      <c r="C195" s="2">
        <f t="shared" si="24"/>
        <v>100.7203737029435</v>
      </c>
      <c r="D195" s="2">
        <f t="shared" si="28"/>
        <v>8.5367545669859641</v>
      </c>
      <c r="E195" s="2">
        <f t="shared" si="29"/>
        <v>109.25712826992947</v>
      </c>
      <c r="G195" s="2">
        <f>VLOOKUP($A195,'ESAI - Q3 - High Case'!$A$56:$N$343,10)</f>
        <v>76.391655848542754</v>
      </c>
      <c r="H195" s="2">
        <f t="shared" si="25"/>
        <v>78.683405523999042</v>
      </c>
      <c r="I195" s="2">
        <f t="shared" si="30"/>
        <v>4.06424965806002</v>
      </c>
      <c r="J195" s="2">
        <f t="shared" si="31"/>
        <v>82.747655182059063</v>
      </c>
      <c r="L195" s="2">
        <f t="shared" si="32"/>
        <v>97.786770585382044</v>
      </c>
      <c r="M195" s="2">
        <f t="shared" si="26"/>
        <v>100.7203737029435</v>
      </c>
      <c r="N195" s="2"/>
      <c r="O195" s="2">
        <f t="shared" si="33"/>
        <v>100.7203737029435</v>
      </c>
      <c r="Q195" s="2">
        <f t="shared" si="34"/>
        <v>76.391655848542754</v>
      </c>
      <c r="R195" s="2">
        <f t="shared" si="27"/>
        <v>78.683405523999042</v>
      </c>
      <c r="S195" s="2"/>
      <c r="T195" s="2">
        <f t="shared" si="35"/>
        <v>78.683405523999042</v>
      </c>
      <c r="V195" s="11"/>
    </row>
    <row r="196" spans="1:22" ht="15" customHeight="1" x14ac:dyDescent="0.2">
      <c r="A196" s="103">
        <v>48458</v>
      </c>
      <c r="B196" s="5">
        <f>VLOOKUP($A196,'ESAI - Q3 - High Case'!$A$56:$N$343,9)</f>
        <v>82.362985344496494</v>
      </c>
      <c r="C196" s="2">
        <f t="shared" si="24"/>
        <v>84.83387490483139</v>
      </c>
      <c r="D196" s="2">
        <f t="shared" si="28"/>
        <v>8.5367545669859641</v>
      </c>
      <c r="E196" s="2">
        <f t="shared" si="29"/>
        <v>93.370629471817352</v>
      </c>
      <c r="G196" s="2">
        <f>VLOOKUP($A196,'ESAI - Q3 - High Case'!$A$56:$N$343,10)</f>
        <v>72.568393216710248</v>
      </c>
      <c r="H196" s="2">
        <f t="shared" si="25"/>
        <v>74.745445013211551</v>
      </c>
      <c r="I196" s="2">
        <f t="shared" si="30"/>
        <v>4.06424965806002</v>
      </c>
      <c r="J196" s="2">
        <f t="shared" si="31"/>
        <v>78.809694671271572</v>
      </c>
      <c r="L196" s="2">
        <f t="shared" si="32"/>
        <v>82.362985344496494</v>
      </c>
      <c r="M196" s="2">
        <f t="shared" si="26"/>
        <v>84.83387490483139</v>
      </c>
      <c r="N196" s="2"/>
      <c r="O196" s="2">
        <f t="shared" si="33"/>
        <v>84.83387490483139</v>
      </c>
      <c r="Q196" s="2">
        <f t="shared" si="34"/>
        <v>72.568393216710248</v>
      </c>
      <c r="R196" s="2">
        <f t="shared" si="27"/>
        <v>74.745445013211551</v>
      </c>
      <c r="S196" s="2"/>
      <c r="T196" s="2">
        <f t="shared" si="35"/>
        <v>74.745445013211551</v>
      </c>
      <c r="V196" s="11"/>
    </row>
    <row r="197" spans="1:22" ht="15" customHeight="1" x14ac:dyDescent="0.2">
      <c r="A197" s="103">
        <v>48488</v>
      </c>
      <c r="B197" s="5">
        <f>VLOOKUP($A197,'ESAI - Q3 - High Case'!$A$56:$N$343,9)</f>
        <v>78.609031078401614</v>
      </c>
      <c r="C197" s="2">
        <f t="shared" si="24"/>
        <v>80.96730201075367</v>
      </c>
      <c r="D197" s="2">
        <f t="shared" si="28"/>
        <v>8.5367545669859641</v>
      </c>
      <c r="E197" s="2">
        <f t="shared" si="29"/>
        <v>89.504056577739632</v>
      </c>
      <c r="G197" s="2">
        <f>VLOOKUP($A197,'ESAI - Q3 - High Case'!$A$56:$N$343,10)</f>
        <v>69.403745956034413</v>
      </c>
      <c r="H197" s="2">
        <f t="shared" si="25"/>
        <v>71.485858334715445</v>
      </c>
      <c r="I197" s="2">
        <f t="shared" si="30"/>
        <v>4.06424965806002</v>
      </c>
      <c r="J197" s="2">
        <f t="shared" si="31"/>
        <v>75.550107992775466</v>
      </c>
      <c r="L197" s="2">
        <f t="shared" si="32"/>
        <v>78.609031078401614</v>
      </c>
      <c r="M197" s="2">
        <f t="shared" si="26"/>
        <v>80.96730201075367</v>
      </c>
      <c r="N197" s="2"/>
      <c r="O197" s="2">
        <f t="shared" si="33"/>
        <v>80.96730201075367</v>
      </c>
      <c r="Q197" s="2">
        <f t="shared" si="34"/>
        <v>69.403745956034413</v>
      </c>
      <c r="R197" s="2">
        <f t="shared" si="27"/>
        <v>71.485858334715445</v>
      </c>
      <c r="S197" s="2"/>
      <c r="T197" s="2">
        <f t="shared" si="35"/>
        <v>71.485858334715445</v>
      </c>
      <c r="V197" s="11"/>
    </row>
    <row r="198" spans="1:22" ht="15" customHeight="1" x14ac:dyDescent="0.2">
      <c r="A198" s="103">
        <v>48519</v>
      </c>
      <c r="B198" s="5">
        <f>VLOOKUP($A198,'ESAI - Q3 - High Case'!$A$56:$N$343,9)</f>
        <v>90.847497351237067</v>
      </c>
      <c r="C198" s="2">
        <f t="shared" si="24"/>
        <v>93.572922271774175</v>
      </c>
      <c r="D198" s="2">
        <f t="shared" si="28"/>
        <v>8.5367545669859641</v>
      </c>
      <c r="E198" s="2">
        <f t="shared" si="29"/>
        <v>102.10967683876014</v>
      </c>
      <c r="G198" s="2">
        <f>VLOOKUP($A198,'ESAI - Q3 - High Case'!$A$56:$N$343,10)</f>
        <v>77.247875091158221</v>
      </c>
      <c r="H198" s="2">
        <f t="shared" si="25"/>
        <v>79.565311343892972</v>
      </c>
      <c r="I198" s="2">
        <f t="shared" si="30"/>
        <v>4.06424965806002</v>
      </c>
      <c r="J198" s="2">
        <f t="shared" si="31"/>
        <v>83.629561001952993</v>
      </c>
      <c r="L198" s="2">
        <f t="shared" si="32"/>
        <v>90.847497351237067</v>
      </c>
      <c r="M198" s="2">
        <f t="shared" si="26"/>
        <v>93.572922271774175</v>
      </c>
      <c r="N198" s="2"/>
      <c r="O198" s="2">
        <f t="shared" si="33"/>
        <v>93.572922271774175</v>
      </c>
      <c r="Q198" s="2">
        <f t="shared" si="34"/>
        <v>77.247875091158221</v>
      </c>
      <c r="R198" s="2">
        <f t="shared" si="27"/>
        <v>79.565311343892972</v>
      </c>
      <c r="S198" s="2"/>
      <c r="T198" s="2">
        <f t="shared" si="35"/>
        <v>79.565311343892972</v>
      </c>
      <c r="V198" s="11"/>
    </row>
    <row r="199" spans="1:22" ht="15" customHeight="1" x14ac:dyDescent="0.2">
      <c r="A199" s="103">
        <v>48549</v>
      </c>
      <c r="B199" s="5">
        <f>VLOOKUP($A199,'ESAI - Q3 - High Case'!$A$56:$N$343,9)</f>
        <v>130.8428091047852</v>
      </c>
      <c r="C199" s="2">
        <f t="shared" si="24"/>
        <v>134.76809337792875</v>
      </c>
      <c r="D199" s="2">
        <f t="shared" si="28"/>
        <v>8.5367545669859641</v>
      </c>
      <c r="E199" s="2">
        <f t="shared" si="29"/>
        <v>143.30484794491471</v>
      </c>
      <c r="G199" s="2">
        <f>VLOOKUP($A199,'ESAI - Q3 - High Case'!$A$56:$N$343,10)</f>
        <v>101.21898346426349</v>
      </c>
      <c r="H199" s="2">
        <f t="shared" si="25"/>
        <v>104.2555529681914</v>
      </c>
      <c r="I199" s="2">
        <f t="shared" si="30"/>
        <v>4.06424965806002</v>
      </c>
      <c r="J199" s="2">
        <f t="shared" si="31"/>
        <v>108.31980262625142</v>
      </c>
      <c r="L199" s="2">
        <f t="shared" si="32"/>
        <v>130.8428091047852</v>
      </c>
      <c r="M199" s="2">
        <f t="shared" si="26"/>
        <v>134.76809337792875</v>
      </c>
      <c r="N199" s="2"/>
      <c r="O199" s="2">
        <f t="shared" si="33"/>
        <v>134.76809337792875</v>
      </c>
      <c r="Q199" s="2">
        <f t="shared" si="34"/>
        <v>101.21898346426349</v>
      </c>
      <c r="R199" s="2">
        <f t="shared" si="27"/>
        <v>104.2555529681914</v>
      </c>
      <c r="S199" s="2"/>
      <c r="T199" s="2">
        <f t="shared" si="35"/>
        <v>104.2555529681914</v>
      </c>
      <c r="V199" s="11"/>
    </row>
    <row r="200" spans="1:22" ht="15" customHeight="1" x14ac:dyDescent="0.2">
      <c r="A200" s="103">
        <v>48580</v>
      </c>
      <c r="B200" s="5">
        <f>VLOOKUP($A200,'ESAI - Q3 - High Case'!$A$56:$N$343,9)</f>
        <v>181.67837498131175</v>
      </c>
      <c r="C200" s="2">
        <f t="shared" ref="C200:C263" si="36">B200*ForEx</f>
        <v>187.12872623075111</v>
      </c>
      <c r="D200" s="2">
        <f t="shared" si="28"/>
        <v>8.6221221126558234</v>
      </c>
      <c r="E200" s="2">
        <f t="shared" si="29"/>
        <v>195.75084834340694</v>
      </c>
      <c r="G200" s="2">
        <f>VLOOKUP($A200,'ESAI - Q3 - High Case'!$A$56:$N$343,10)</f>
        <v>127.14907191966375</v>
      </c>
      <c r="H200" s="2">
        <f t="shared" ref="H200:H263" si="37">G200*ForEx</f>
        <v>130.96354407725366</v>
      </c>
      <c r="I200" s="2">
        <f t="shared" si="30"/>
        <v>4.1048921546406199</v>
      </c>
      <c r="J200" s="2">
        <f t="shared" si="31"/>
        <v>135.06843623189428</v>
      </c>
      <c r="L200" s="2">
        <f t="shared" si="32"/>
        <v>181.67837498131175</v>
      </c>
      <c r="M200" s="2">
        <f t="shared" ref="M200:M263" si="38">L200*ForEx</f>
        <v>187.12872623075111</v>
      </c>
      <c r="N200" s="2"/>
      <c r="O200" s="2">
        <f t="shared" si="33"/>
        <v>187.12872623075111</v>
      </c>
      <c r="Q200" s="2">
        <f t="shared" si="34"/>
        <v>127.14907191966375</v>
      </c>
      <c r="R200" s="2">
        <f t="shared" ref="R200:R263" si="39">Q200*ForEx</f>
        <v>130.96354407725366</v>
      </c>
      <c r="S200" s="2"/>
      <c r="T200" s="2">
        <f t="shared" si="35"/>
        <v>130.96354407725366</v>
      </c>
      <c r="V200" s="11"/>
    </row>
    <row r="201" spans="1:22" ht="15" customHeight="1" x14ac:dyDescent="0.2">
      <c r="A201" s="103">
        <v>48611</v>
      </c>
      <c r="B201" s="5">
        <f>VLOOKUP($A201,'ESAI - Q3 - High Case'!$A$56:$N$343,9)</f>
        <v>135.64805629137646</v>
      </c>
      <c r="C201" s="2">
        <f t="shared" si="36"/>
        <v>139.71749798011777</v>
      </c>
      <c r="D201" s="2">
        <f t="shared" ref="D201:D264" si="40">$D$316*(1+$D$320)^((YEAR($A201)-$D$319))</f>
        <v>8.6221221126558234</v>
      </c>
      <c r="E201" s="2">
        <f t="shared" ref="E201:E264" si="41">C201+D201</f>
        <v>148.3396200927736</v>
      </c>
      <c r="G201" s="2">
        <f>VLOOKUP($A201,'ESAI - Q3 - High Case'!$A$56:$N$343,10)</f>
        <v>114.3633432461281</v>
      </c>
      <c r="H201" s="2">
        <f t="shared" si="37"/>
        <v>117.79424354351194</v>
      </c>
      <c r="I201" s="2">
        <f t="shared" ref="I201:I264" si="42">$D$317*(1+$D$320)^((YEAR($A201)-$D$319))</f>
        <v>4.1048921546406199</v>
      </c>
      <c r="J201" s="2">
        <f t="shared" ref="J201:J264" si="43">H201+I201</f>
        <v>121.89913569815256</v>
      </c>
      <c r="L201" s="2">
        <f t="shared" ref="L201:L264" si="44">B201</f>
        <v>135.64805629137646</v>
      </c>
      <c r="M201" s="2">
        <f t="shared" si="38"/>
        <v>139.71749798011777</v>
      </c>
      <c r="N201" s="2"/>
      <c r="O201" s="2">
        <f t="shared" ref="O201:O264" si="45">M201+N201</f>
        <v>139.71749798011777</v>
      </c>
      <c r="Q201" s="2">
        <f t="shared" ref="Q201:Q264" si="46">G201</f>
        <v>114.3633432461281</v>
      </c>
      <c r="R201" s="2">
        <f t="shared" si="39"/>
        <v>117.79424354351194</v>
      </c>
      <c r="S201" s="2"/>
      <c r="T201" s="2">
        <f t="shared" ref="T201:T264" si="47">R201+S201</f>
        <v>117.79424354351194</v>
      </c>
      <c r="V201" s="11"/>
    </row>
    <row r="202" spans="1:22" ht="15" customHeight="1" x14ac:dyDescent="0.2">
      <c r="A202" s="103">
        <v>48639</v>
      </c>
      <c r="B202" s="5">
        <f>VLOOKUP($A202,'ESAI - Q3 - High Case'!$A$56:$N$343,9)</f>
        <v>94.7793486642597</v>
      </c>
      <c r="C202" s="2">
        <f t="shared" si="36"/>
        <v>97.622729124187501</v>
      </c>
      <c r="D202" s="2">
        <f t="shared" si="40"/>
        <v>8.6221221126558234</v>
      </c>
      <c r="E202" s="2">
        <f t="shared" si="41"/>
        <v>106.24485123684332</v>
      </c>
      <c r="G202" s="2">
        <f>VLOOKUP($A202,'ESAI - Q3 - High Case'!$A$56:$N$343,10)</f>
        <v>78.924242336887005</v>
      </c>
      <c r="H202" s="2">
        <f t="shared" si="37"/>
        <v>81.291969606993618</v>
      </c>
      <c r="I202" s="2">
        <f t="shared" si="42"/>
        <v>4.1048921546406199</v>
      </c>
      <c r="J202" s="2">
        <f t="shared" si="43"/>
        <v>85.396861761634241</v>
      </c>
      <c r="L202" s="2">
        <f t="shared" si="44"/>
        <v>94.7793486642597</v>
      </c>
      <c r="M202" s="2">
        <f t="shared" si="38"/>
        <v>97.622729124187501</v>
      </c>
      <c r="N202" s="2"/>
      <c r="O202" s="2">
        <f t="shared" si="45"/>
        <v>97.622729124187501</v>
      </c>
      <c r="Q202" s="2">
        <f t="shared" si="46"/>
        <v>78.924242336887005</v>
      </c>
      <c r="R202" s="2">
        <f t="shared" si="39"/>
        <v>81.291969606993618</v>
      </c>
      <c r="S202" s="2"/>
      <c r="T202" s="2">
        <f t="shared" si="47"/>
        <v>81.291969606993618</v>
      </c>
      <c r="V202" s="11"/>
    </row>
    <row r="203" spans="1:22" ht="15" customHeight="1" x14ac:dyDescent="0.2">
      <c r="A203" s="103">
        <v>48670</v>
      </c>
      <c r="B203" s="5">
        <f>VLOOKUP($A203,'ESAI - Q3 - High Case'!$A$56:$N$343,9)</f>
        <v>88.376602610175894</v>
      </c>
      <c r="C203" s="2">
        <f t="shared" si="36"/>
        <v>91.027900688481168</v>
      </c>
      <c r="D203" s="2">
        <f t="shared" si="40"/>
        <v>8.6221221126558234</v>
      </c>
      <c r="E203" s="2">
        <f t="shared" si="41"/>
        <v>99.650022801136998</v>
      </c>
      <c r="G203" s="2">
        <f>VLOOKUP($A203,'ESAI - Q3 - High Case'!$A$56:$N$343,10)</f>
        <v>70.674463747682978</v>
      </c>
      <c r="H203" s="2">
        <f t="shared" si="37"/>
        <v>72.794697660113471</v>
      </c>
      <c r="I203" s="2">
        <f t="shared" si="42"/>
        <v>4.1048921546406199</v>
      </c>
      <c r="J203" s="2">
        <f t="shared" si="43"/>
        <v>76.899589814754094</v>
      </c>
      <c r="L203" s="2">
        <f t="shared" si="44"/>
        <v>88.376602610175894</v>
      </c>
      <c r="M203" s="2">
        <f t="shared" si="38"/>
        <v>91.027900688481168</v>
      </c>
      <c r="N203" s="2"/>
      <c r="O203" s="2">
        <f t="shared" si="45"/>
        <v>91.027900688481168</v>
      </c>
      <c r="Q203" s="2">
        <f t="shared" si="46"/>
        <v>70.674463747682978</v>
      </c>
      <c r="R203" s="2">
        <f t="shared" si="39"/>
        <v>72.794697660113471</v>
      </c>
      <c r="S203" s="2"/>
      <c r="T203" s="2">
        <f t="shared" si="47"/>
        <v>72.794697660113471</v>
      </c>
      <c r="V203" s="11"/>
    </row>
    <row r="204" spans="1:22" ht="15" customHeight="1" x14ac:dyDescent="0.2">
      <c r="A204" s="103">
        <v>48700</v>
      </c>
      <c r="B204" s="5">
        <f>VLOOKUP($A204,'ESAI - Q3 - High Case'!$A$56:$N$343,9)</f>
        <v>99.50880011870953</v>
      </c>
      <c r="C204" s="2">
        <f t="shared" si="36"/>
        <v>102.49406412227081</v>
      </c>
      <c r="D204" s="2">
        <f t="shared" si="40"/>
        <v>8.6221221126558234</v>
      </c>
      <c r="E204" s="2">
        <f t="shared" si="41"/>
        <v>111.11618623492663</v>
      </c>
      <c r="G204" s="2">
        <f>VLOOKUP($A204,'ESAI - Q3 - High Case'!$A$56:$N$343,10)</f>
        <v>72.430327105014484</v>
      </c>
      <c r="H204" s="2">
        <f t="shared" si="37"/>
        <v>74.603236918164924</v>
      </c>
      <c r="I204" s="2">
        <f t="shared" si="42"/>
        <v>4.1048921546406199</v>
      </c>
      <c r="J204" s="2">
        <f t="shared" si="43"/>
        <v>78.708129072805548</v>
      </c>
      <c r="L204" s="2">
        <f t="shared" si="44"/>
        <v>99.50880011870953</v>
      </c>
      <c r="M204" s="2">
        <f t="shared" si="38"/>
        <v>102.49406412227081</v>
      </c>
      <c r="N204" s="2"/>
      <c r="O204" s="2">
        <f t="shared" si="45"/>
        <v>102.49406412227081</v>
      </c>
      <c r="Q204" s="2">
        <f t="shared" si="46"/>
        <v>72.430327105014484</v>
      </c>
      <c r="R204" s="2">
        <f t="shared" si="39"/>
        <v>74.603236918164924</v>
      </c>
      <c r="S204" s="2"/>
      <c r="T204" s="2">
        <f t="shared" si="47"/>
        <v>74.603236918164924</v>
      </c>
      <c r="V204" s="11"/>
    </row>
    <row r="205" spans="1:22" ht="15" customHeight="1" x14ac:dyDescent="0.2">
      <c r="A205" s="103">
        <v>48731</v>
      </c>
      <c r="B205" s="5">
        <f>VLOOKUP($A205,'ESAI - Q3 - High Case'!$A$56:$N$343,9)</f>
        <v>103.8169142947709</v>
      </c>
      <c r="C205" s="2">
        <f t="shared" si="36"/>
        <v>106.93142172361402</v>
      </c>
      <c r="D205" s="2">
        <f t="shared" si="40"/>
        <v>8.6221221126558234</v>
      </c>
      <c r="E205" s="2">
        <f t="shared" si="41"/>
        <v>115.55354383626985</v>
      </c>
      <c r="G205" s="2">
        <f>VLOOKUP($A205,'ESAI - Q3 - High Case'!$A$56:$N$343,10)</f>
        <v>74.618742976996174</v>
      </c>
      <c r="H205" s="2">
        <f t="shared" si="37"/>
        <v>76.857305266306057</v>
      </c>
      <c r="I205" s="2">
        <f t="shared" si="42"/>
        <v>4.1048921546406199</v>
      </c>
      <c r="J205" s="2">
        <f t="shared" si="43"/>
        <v>80.96219742094668</v>
      </c>
      <c r="L205" s="2">
        <f t="shared" si="44"/>
        <v>103.8169142947709</v>
      </c>
      <c r="M205" s="2">
        <f t="shared" si="38"/>
        <v>106.93142172361402</v>
      </c>
      <c r="N205" s="2"/>
      <c r="O205" s="2">
        <f t="shared" si="45"/>
        <v>106.93142172361402</v>
      </c>
      <c r="Q205" s="2">
        <f t="shared" si="46"/>
        <v>74.618742976996174</v>
      </c>
      <c r="R205" s="2">
        <f t="shared" si="39"/>
        <v>76.857305266306057</v>
      </c>
      <c r="S205" s="2"/>
      <c r="T205" s="2">
        <f t="shared" si="47"/>
        <v>76.857305266306057</v>
      </c>
      <c r="V205" s="11"/>
    </row>
    <row r="206" spans="1:22" ht="15" customHeight="1" x14ac:dyDescent="0.2">
      <c r="A206" s="103">
        <v>48761</v>
      </c>
      <c r="B206" s="5">
        <f>VLOOKUP($A206,'ESAI - Q3 - High Case'!$A$56:$N$343,9)</f>
        <v>124.09756279801269</v>
      </c>
      <c r="C206" s="2">
        <f t="shared" si="36"/>
        <v>127.82048968195308</v>
      </c>
      <c r="D206" s="2">
        <f t="shared" si="40"/>
        <v>8.6221221126558234</v>
      </c>
      <c r="E206" s="2">
        <f t="shared" si="41"/>
        <v>136.44261179460889</v>
      </c>
      <c r="G206" s="2">
        <f>VLOOKUP($A206,'ESAI - Q3 - High Case'!$A$56:$N$343,10)</f>
        <v>79.400816518925922</v>
      </c>
      <c r="H206" s="2">
        <f t="shared" si="37"/>
        <v>81.782841014493698</v>
      </c>
      <c r="I206" s="2">
        <f t="shared" si="42"/>
        <v>4.1048921546406199</v>
      </c>
      <c r="J206" s="2">
        <f t="shared" si="43"/>
        <v>85.887733169134322</v>
      </c>
      <c r="L206" s="2">
        <f t="shared" si="44"/>
        <v>124.09756279801269</v>
      </c>
      <c r="M206" s="2">
        <f t="shared" si="38"/>
        <v>127.82048968195308</v>
      </c>
      <c r="N206" s="2"/>
      <c r="O206" s="2">
        <f t="shared" si="45"/>
        <v>127.82048968195308</v>
      </c>
      <c r="Q206" s="2">
        <f t="shared" si="46"/>
        <v>79.400816518925922</v>
      </c>
      <c r="R206" s="2">
        <f t="shared" si="39"/>
        <v>81.782841014493698</v>
      </c>
      <c r="S206" s="2"/>
      <c r="T206" s="2">
        <f t="shared" si="47"/>
        <v>81.782841014493698</v>
      </c>
      <c r="V206" s="11"/>
    </row>
    <row r="207" spans="1:22" ht="15" customHeight="1" x14ac:dyDescent="0.2">
      <c r="A207" s="103">
        <v>48792</v>
      </c>
      <c r="B207" s="5">
        <f>VLOOKUP($A207,'ESAI - Q3 - High Case'!$A$56:$N$343,9)</f>
        <v>99.74250599708968</v>
      </c>
      <c r="C207" s="2">
        <f t="shared" si="36"/>
        <v>102.73478117700238</v>
      </c>
      <c r="D207" s="2">
        <f t="shared" si="40"/>
        <v>8.6221221126558234</v>
      </c>
      <c r="E207" s="2">
        <f t="shared" si="41"/>
        <v>111.35690328965819</v>
      </c>
      <c r="G207" s="2">
        <f>VLOOKUP($A207,'ESAI - Q3 - High Case'!$A$56:$N$343,10)</f>
        <v>77.919488965513608</v>
      </c>
      <c r="H207" s="2">
        <f t="shared" si="37"/>
        <v>80.257073634479013</v>
      </c>
      <c r="I207" s="2">
        <f t="shared" si="42"/>
        <v>4.1048921546406199</v>
      </c>
      <c r="J207" s="2">
        <f t="shared" si="43"/>
        <v>84.361965789119637</v>
      </c>
      <c r="L207" s="2">
        <f t="shared" si="44"/>
        <v>99.74250599708968</v>
      </c>
      <c r="M207" s="2">
        <f t="shared" si="38"/>
        <v>102.73478117700238</v>
      </c>
      <c r="N207" s="2"/>
      <c r="O207" s="2">
        <f t="shared" si="45"/>
        <v>102.73478117700238</v>
      </c>
      <c r="Q207" s="2">
        <f t="shared" si="46"/>
        <v>77.919488965513608</v>
      </c>
      <c r="R207" s="2">
        <f t="shared" si="39"/>
        <v>80.257073634479013</v>
      </c>
      <c r="S207" s="2"/>
      <c r="T207" s="2">
        <f t="shared" si="47"/>
        <v>80.257073634479013</v>
      </c>
      <c r="V207" s="11"/>
    </row>
    <row r="208" spans="1:22" ht="15" customHeight="1" x14ac:dyDescent="0.2">
      <c r="A208" s="103">
        <v>48823</v>
      </c>
      <c r="B208" s="5">
        <f>VLOOKUP($A208,'ESAI - Q3 - High Case'!$A$56:$N$343,9)</f>
        <v>84.01024505138642</v>
      </c>
      <c r="C208" s="2">
        <f t="shared" si="36"/>
        <v>86.530552402928009</v>
      </c>
      <c r="D208" s="2">
        <f t="shared" si="40"/>
        <v>8.6221221126558234</v>
      </c>
      <c r="E208" s="2">
        <f t="shared" si="41"/>
        <v>95.15267451558384</v>
      </c>
      <c r="G208" s="2">
        <f>VLOOKUP($A208,'ESAI - Q3 - High Case'!$A$56:$N$343,10)</f>
        <v>74.01976108104445</v>
      </c>
      <c r="H208" s="2">
        <f t="shared" si="37"/>
        <v>76.240353913475786</v>
      </c>
      <c r="I208" s="2">
        <f t="shared" si="42"/>
        <v>4.1048921546406199</v>
      </c>
      <c r="J208" s="2">
        <f t="shared" si="43"/>
        <v>80.34524606811641</v>
      </c>
      <c r="L208" s="2">
        <f t="shared" si="44"/>
        <v>84.01024505138642</v>
      </c>
      <c r="M208" s="2">
        <f t="shared" si="38"/>
        <v>86.530552402928009</v>
      </c>
      <c r="N208" s="2"/>
      <c r="O208" s="2">
        <f t="shared" si="45"/>
        <v>86.530552402928009</v>
      </c>
      <c r="Q208" s="2">
        <f t="shared" si="46"/>
        <v>74.01976108104445</v>
      </c>
      <c r="R208" s="2">
        <f t="shared" si="39"/>
        <v>76.240353913475786</v>
      </c>
      <c r="S208" s="2"/>
      <c r="T208" s="2">
        <f t="shared" si="47"/>
        <v>76.240353913475786</v>
      </c>
      <c r="V208" s="11"/>
    </row>
    <row r="209" spans="1:22" ht="15" customHeight="1" x14ac:dyDescent="0.2">
      <c r="A209" s="103">
        <v>48853</v>
      </c>
      <c r="B209" s="5">
        <f>VLOOKUP($A209,'ESAI - Q3 - High Case'!$A$56:$N$343,9)</f>
        <v>80.181211699969651</v>
      </c>
      <c r="C209" s="2">
        <f t="shared" si="36"/>
        <v>82.586648050968748</v>
      </c>
      <c r="D209" s="2">
        <f t="shared" si="40"/>
        <v>8.6221221126558234</v>
      </c>
      <c r="E209" s="2">
        <f t="shared" si="41"/>
        <v>91.208770163624564</v>
      </c>
      <c r="G209" s="2">
        <f>VLOOKUP($A209,'ESAI - Q3 - High Case'!$A$56:$N$343,10)</f>
        <v>70.791820875155096</v>
      </c>
      <c r="H209" s="2">
        <f t="shared" si="37"/>
        <v>72.915575501409748</v>
      </c>
      <c r="I209" s="2">
        <f t="shared" si="42"/>
        <v>4.1048921546406199</v>
      </c>
      <c r="J209" s="2">
        <f t="shared" si="43"/>
        <v>77.020467656050371</v>
      </c>
      <c r="L209" s="2">
        <f t="shared" si="44"/>
        <v>80.181211699969651</v>
      </c>
      <c r="M209" s="2">
        <f t="shared" si="38"/>
        <v>82.586648050968748</v>
      </c>
      <c r="N209" s="2"/>
      <c r="O209" s="2">
        <f t="shared" si="45"/>
        <v>82.586648050968748</v>
      </c>
      <c r="Q209" s="2">
        <f t="shared" si="46"/>
        <v>70.791820875155096</v>
      </c>
      <c r="R209" s="2">
        <f t="shared" si="39"/>
        <v>72.915575501409748</v>
      </c>
      <c r="S209" s="2"/>
      <c r="T209" s="2">
        <f t="shared" si="47"/>
        <v>72.915575501409748</v>
      </c>
      <c r="V209" s="11"/>
    </row>
    <row r="210" spans="1:22" ht="15" customHeight="1" x14ac:dyDescent="0.2">
      <c r="A210" s="103">
        <v>48884</v>
      </c>
      <c r="B210" s="5">
        <f>VLOOKUP($A210,'ESAI - Q3 - High Case'!$A$56:$N$343,9)</f>
        <v>92.664447298261805</v>
      </c>
      <c r="C210" s="2">
        <f t="shared" si="36"/>
        <v>95.444380717209668</v>
      </c>
      <c r="D210" s="2">
        <f t="shared" si="40"/>
        <v>8.6221221126558234</v>
      </c>
      <c r="E210" s="2">
        <f t="shared" si="41"/>
        <v>104.0665028298655</v>
      </c>
      <c r="G210" s="2">
        <f>VLOOKUP($A210,'ESAI - Q3 - High Case'!$A$56:$N$343,10)</f>
        <v>78.792832592981384</v>
      </c>
      <c r="H210" s="2">
        <f t="shared" si="37"/>
        <v>81.156617570770834</v>
      </c>
      <c r="I210" s="2">
        <f t="shared" si="42"/>
        <v>4.1048921546406199</v>
      </c>
      <c r="J210" s="2">
        <f t="shared" si="43"/>
        <v>85.261509725411457</v>
      </c>
      <c r="L210" s="2">
        <f t="shared" si="44"/>
        <v>92.664447298261805</v>
      </c>
      <c r="M210" s="2">
        <f t="shared" si="38"/>
        <v>95.444380717209668</v>
      </c>
      <c r="N210" s="2"/>
      <c r="O210" s="2">
        <f t="shared" si="45"/>
        <v>95.444380717209668</v>
      </c>
      <c r="Q210" s="2">
        <f t="shared" si="46"/>
        <v>78.792832592981384</v>
      </c>
      <c r="R210" s="2">
        <f t="shared" si="39"/>
        <v>81.156617570770834</v>
      </c>
      <c r="S210" s="2"/>
      <c r="T210" s="2">
        <f t="shared" si="47"/>
        <v>81.156617570770834</v>
      </c>
      <c r="V210" s="11"/>
    </row>
    <row r="211" spans="1:22" ht="15" customHeight="1" x14ac:dyDescent="0.2">
      <c r="A211" s="103">
        <v>48914</v>
      </c>
      <c r="B211" s="5">
        <f>VLOOKUP($A211,'ESAI - Q3 - High Case'!$A$56:$N$343,9)</f>
        <v>133.45966528688092</v>
      </c>
      <c r="C211" s="2">
        <f t="shared" si="36"/>
        <v>137.46345524548735</v>
      </c>
      <c r="D211" s="2">
        <f t="shared" si="40"/>
        <v>8.6221221126558234</v>
      </c>
      <c r="E211" s="2">
        <f t="shared" si="41"/>
        <v>146.08557735814318</v>
      </c>
      <c r="G211" s="2">
        <f>VLOOKUP($A211,'ESAI - Q3 - High Case'!$A$56:$N$343,10)</f>
        <v>103.24336313354875</v>
      </c>
      <c r="H211" s="2">
        <f t="shared" si="37"/>
        <v>106.34066402755522</v>
      </c>
      <c r="I211" s="2">
        <f t="shared" si="42"/>
        <v>4.1048921546406199</v>
      </c>
      <c r="J211" s="2">
        <f t="shared" si="43"/>
        <v>110.44555618219584</v>
      </c>
      <c r="L211" s="2">
        <f t="shared" si="44"/>
        <v>133.45966528688092</v>
      </c>
      <c r="M211" s="2">
        <f t="shared" si="38"/>
        <v>137.46345524548735</v>
      </c>
      <c r="N211" s="2"/>
      <c r="O211" s="2">
        <f t="shared" si="45"/>
        <v>137.46345524548735</v>
      </c>
      <c r="Q211" s="2">
        <f t="shared" si="46"/>
        <v>103.24336313354875</v>
      </c>
      <c r="R211" s="2">
        <f t="shared" si="39"/>
        <v>106.34066402755522</v>
      </c>
      <c r="S211" s="2"/>
      <c r="T211" s="2">
        <f t="shared" si="47"/>
        <v>106.34066402755522</v>
      </c>
      <c r="V211" s="11"/>
    </row>
    <row r="212" spans="1:22" ht="15" customHeight="1" x14ac:dyDescent="0.2">
      <c r="A212" s="103">
        <v>48945</v>
      </c>
      <c r="B212" s="5">
        <f>VLOOKUP($A212,'ESAI - Q3 - High Case'!$A$56:$N$343,9)</f>
        <v>185.31194248093797</v>
      </c>
      <c r="C212" s="2">
        <f t="shared" si="36"/>
        <v>190.87130075536612</v>
      </c>
      <c r="D212" s="2">
        <f t="shared" si="40"/>
        <v>8.7083433337823841</v>
      </c>
      <c r="E212" s="2">
        <f t="shared" si="41"/>
        <v>199.5796440891485</v>
      </c>
      <c r="G212" s="2">
        <f>VLOOKUP($A212,'ESAI - Q3 - High Case'!$A$56:$N$343,10)</f>
        <v>129.69205335805702</v>
      </c>
      <c r="H212" s="2">
        <f t="shared" si="37"/>
        <v>133.58281495879874</v>
      </c>
      <c r="I212" s="2">
        <f t="shared" si="42"/>
        <v>4.1459410761870279</v>
      </c>
      <c r="J212" s="2">
        <f t="shared" si="43"/>
        <v>137.72875603498576</v>
      </c>
      <c r="L212" s="2">
        <f t="shared" si="44"/>
        <v>185.31194248093797</v>
      </c>
      <c r="M212" s="2">
        <f t="shared" si="38"/>
        <v>190.87130075536612</v>
      </c>
      <c r="N212" s="2"/>
      <c r="O212" s="2">
        <f t="shared" si="45"/>
        <v>190.87130075536612</v>
      </c>
      <c r="Q212" s="2">
        <f t="shared" si="46"/>
        <v>129.69205335805702</v>
      </c>
      <c r="R212" s="2">
        <f t="shared" si="39"/>
        <v>133.58281495879874</v>
      </c>
      <c r="S212" s="2"/>
      <c r="T212" s="2">
        <f t="shared" si="47"/>
        <v>133.58281495879874</v>
      </c>
      <c r="V212" s="11"/>
    </row>
    <row r="213" spans="1:22" ht="15" customHeight="1" x14ac:dyDescent="0.2">
      <c r="A213" s="103">
        <v>48976</v>
      </c>
      <c r="B213" s="5">
        <f>VLOOKUP($A213,'ESAI - Q3 - High Case'!$A$56:$N$343,9)</f>
        <v>138.36101741720398</v>
      </c>
      <c r="C213" s="2">
        <f t="shared" si="36"/>
        <v>142.5118479397201</v>
      </c>
      <c r="D213" s="2">
        <f t="shared" si="40"/>
        <v>8.7083433337823841</v>
      </c>
      <c r="E213" s="2">
        <f t="shared" si="41"/>
        <v>151.22019127350248</v>
      </c>
      <c r="G213" s="2">
        <f>VLOOKUP($A213,'ESAI - Q3 - High Case'!$A$56:$N$343,10)</f>
        <v>116.65061011105065</v>
      </c>
      <c r="H213" s="2">
        <f t="shared" si="37"/>
        <v>120.15012841438218</v>
      </c>
      <c r="I213" s="2">
        <f t="shared" si="42"/>
        <v>4.1459410761870279</v>
      </c>
      <c r="J213" s="2">
        <f t="shared" si="43"/>
        <v>124.29606949056921</v>
      </c>
      <c r="L213" s="2">
        <f t="shared" si="44"/>
        <v>138.36101741720398</v>
      </c>
      <c r="M213" s="2">
        <f t="shared" si="38"/>
        <v>142.5118479397201</v>
      </c>
      <c r="N213" s="2"/>
      <c r="O213" s="2">
        <f t="shared" si="45"/>
        <v>142.5118479397201</v>
      </c>
      <c r="Q213" s="2">
        <f t="shared" si="46"/>
        <v>116.65061011105065</v>
      </c>
      <c r="R213" s="2">
        <f t="shared" si="39"/>
        <v>120.15012841438218</v>
      </c>
      <c r="S213" s="2"/>
      <c r="T213" s="2">
        <f t="shared" si="47"/>
        <v>120.15012841438218</v>
      </c>
      <c r="V213" s="11"/>
    </row>
    <row r="214" spans="1:22" ht="15" customHeight="1" x14ac:dyDescent="0.2">
      <c r="A214" s="103">
        <v>49004</v>
      </c>
      <c r="B214" s="5">
        <f>VLOOKUP($A214,'ESAI - Q3 - High Case'!$A$56:$N$343,9)</f>
        <v>96.674935637544891</v>
      </c>
      <c r="C214" s="2">
        <f t="shared" si="36"/>
        <v>99.57518370667124</v>
      </c>
      <c r="D214" s="2">
        <f t="shared" si="40"/>
        <v>8.7083433337823841</v>
      </c>
      <c r="E214" s="2">
        <f t="shared" si="41"/>
        <v>108.28352704045362</v>
      </c>
      <c r="G214" s="2">
        <f>VLOOKUP($A214,'ESAI - Q3 - High Case'!$A$56:$N$343,10)</f>
        <v>80.502727183624742</v>
      </c>
      <c r="H214" s="2">
        <f t="shared" si="37"/>
        <v>82.917808999133484</v>
      </c>
      <c r="I214" s="2">
        <f t="shared" si="42"/>
        <v>4.1459410761870279</v>
      </c>
      <c r="J214" s="2">
        <f t="shared" si="43"/>
        <v>87.063750075320513</v>
      </c>
      <c r="L214" s="2">
        <f t="shared" si="44"/>
        <v>96.674935637544891</v>
      </c>
      <c r="M214" s="2">
        <f t="shared" si="38"/>
        <v>99.57518370667124</v>
      </c>
      <c r="N214" s="2"/>
      <c r="O214" s="2">
        <f t="shared" si="45"/>
        <v>99.57518370667124</v>
      </c>
      <c r="Q214" s="2">
        <f t="shared" si="46"/>
        <v>80.502727183624742</v>
      </c>
      <c r="R214" s="2">
        <f t="shared" si="39"/>
        <v>82.917808999133484</v>
      </c>
      <c r="S214" s="2"/>
      <c r="T214" s="2">
        <f t="shared" si="47"/>
        <v>82.917808999133484</v>
      </c>
      <c r="V214" s="11"/>
    </row>
    <row r="215" spans="1:22" ht="15" customHeight="1" x14ac:dyDescent="0.2">
      <c r="A215" s="103">
        <v>49035</v>
      </c>
      <c r="B215" s="5">
        <f>VLOOKUP($A215,'ESAI - Q3 - High Case'!$A$56:$N$343,9)</f>
        <v>90.144134662379415</v>
      </c>
      <c r="C215" s="2">
        <f t="shared" si="36"/>
        <v>92.848458702250795</v>
      </c>
      <c r="D215" s="2">
        <f t="shared" si="40"/>
        <v>8.7083433337823841</v>
      </c>
      <c r="E215" s="2">
        <f t="shared" si="41"/>
        <v>101.55680203603318</v>
      </c>
      <c r="G215" s="2">
        <f>VLOOKUP($A215,'ESAI - Q3 - High Case'!$A$56:$N$343,10)</f>
        <v>72.08795302263664</v>
      </c>
      <c r="H215" s="2">
        <f t="shared" si="37"/>
        <v>74.250591613315734</v>
      </c>
      <c r="I215" s="2">
        <f t="shared" si="42"/>
        <v>4.1459410761870279</v>
      </c>
      <c r="J215" s="2">
        <f t="shared" si="43"/>
        <v>78.396532689502763</v>
      </c>
      <c r="L215" s="2">
        <f t="shared" si="44"/>
        <v>90.144134662379415</v>
      </c>
      <c r="M215" s="2">
        <f t="shared" si="38"/>
        <v>92.848458702250795</v>
      </c>
      <c r="N215" s="2"/>
      <c r="O215" s="2">
        <f t="shared" si="45"/>
        <v>92.848458702250795</v>
      </c>
      <c r="Q215" s="2">
        <f t="shared" si="46"/>
        <v>72.08795302263664</v>
      </c>
      <c r="R215" s="2">
        <f t="shared" si="39"/>
        <v>74.250591613315734</v>
      </c>
      <c r="S215" s="2"/>
      <c r="T215" s="2">
        <f t="shared" si="47"/>
        <v>74.250591613315734</v>
      </c>
      <c r="V215" s="11"/>
    </row>
    <row r="216" spans="1:22" ht="15" customHeight="1" x14ac:dyDescent="0.2">
      <c r="A216" s="103">
        <v>49065</v>
      </c>
      <c r="B216" s="5">
        <f>VLOOKUP($A216,'ESAI - Q3 - High Case'!$A$56:$N$343,9)</f>
        <v>101.49897612108373</v>
      </c>
      <c r="C216" s="2">
        <f t="shared" si="36"/>
        <v>104.54394540471624</v>
      </c>
      <c r="D216" s="2">
        <f t="shared" si="40"/>
        <v>8.7083433337823841</v>
      </c>
      <c r="E216" s="2">
        <f t="shared" si="41"/>
        <v>113.25228873849862</v>
      </c>
      <c r="G216" s="2">
        <f>VLOOKUP($A216,'ESAI - Q3 - High Case'!$A$56:$N$343,10)</f>
        <v>73.878933647114778</v>
      </c>
      <c r="H216" s="2">
        <f t="shared" si="37"/>
        <v>76.095301656528221</v>
      </c>
      <c r="I216" s="2">
        <f t="shared" si="42"/>
        <v>4.1459410761870279</v>
      </c>
      <c r="J216" s="2">
        <f t="shared" si="43"/>
        <v>80.24124273271525</v>
      </c>
      <c r="L216" s="2">
        <f t="shared" si="44"/>
        <v>101.49897612108373</v>
      </c>
      <c r="M216" s="2">
        <f t="shared" si="38"/>
        <v>104.54394540471624</v>
      </c>
      <c r="N216" s="2"/>
      <c r="O216" s="2">
        <f t="shared" si="45"/>
        <v>104.54394540471624</v>
      </c>
      <c r="Q216" s="2">
        <f t="shared" si="46"/>
        <v>73.878933647114778</v>
      </c>
      <c r="R216" s="2">
        <f t="shared" si="39"/>
        <v>76.095301656528221</v>
      </c>
      <c r="S216" s="2"/>
      <c r="T216" s="2">
        <f t="shared" si="47"/>
        <v>76.095301656528221</v>
      </c>
      <c r="V216" s="11"/>
    </row>
    <row r="217" spans="1:22" ht="15" customHeight="1" x14ac:dyDescent="0.2">
      <c r="A217" s="103">
        <v>49096</v>
      </c>
      <c r="B217" s="5">
        <f>VLOOKUP($A217,'ESAI - Q3 - High Case'!$A$56:$N$343,9)</f>
        <v>105.89325258066631</v>
      </c>
      <c r="C217" s="2">
        <f t="shared" si="36"/>
        <v>109.0700501580863</v>
      </c>
      <c r="D217" s="2">
        <f t="shared" si="40"/>
        <v>8.7083433337823841</v>
      </c>
      <c r="E217" s="2">
        <f t="shared" si="41"/>
        <v>117.77839349186868</v>
      </c>
      <c r="G217" s="2">
        <f>VLOOKUP($A217,'ESAI - Q3 - High Case'!$A$56:$N$343,10)</f>
        <v>76.111117836536096</v>
      </c>
      <c r="H217" s="2">
        <f t="shared" si="37"/>
        <v>78.394451371632186</v>
      </c>
      <c r="I217" s="2">
        <f t="shared" si="42"/>
        <v>4.1459410761870279</v>
      </c>
      <c r="J217" s="2">
        <f t="shared" si="43"/>
        <v>82.540392447819215</v>
      </c>
      <c r="L217" s="2">
        <f t="shared" si="44"/>
        <v>105.89325258066631</v>
      </c>
      <c r="M217" s="2">
        <f t="shared" si="38"/>
        <v>109.0700501580863</v>
      </c>
      <c r="N217" s="2"/>
      <c r="O217" s="2">
        <f t="shared" si="45"/>
        <v>109.0700501580863</v>
      </c>
      <c r="Q217" s="2">
        <f t="shared" si="46"/>
        <v>76.111117836536096</v>
      </c>
      <c r="R217" s="2">
        <f t="shared" si="39"/>
        <v>78.394451371632186</v>
      </c>
      <c r="S217" s="2"/>
      <c r="T217" s="2">
        <f t="shared" si="47"/>
        <v>78.394451371632186</v>
      </c>
      <c r="V217" s="11"/>
    </row>
    <row r="218" spans="1:22" ht="15" customHeight="1" x14ac:dyDescent="0.2">
      <c r="A218" s="103">
        <v>49126</v>
      </c>
      <c r="B218" s="5">
        <f>VLOOKUP($A218,'ESAI - Q3 - High Case'!$A$56:$N$343,9)</f>
        <v>126.57951405397294</v>
      </c>
      <c r="C218" s="2">
        <f t="shared" si="36"/>
        <v>130.37689947559213</v>
      </c>
      <c r="D218" s="2">
        <f t="shared" si="40"/>
        <v>8.7083433337823841</v>
      </c>
      <c r="E218" s="2">
        <f t="shared" si="41"/>
        <v>139.08524280937451</v>
      </c>
      <c r="G218" s="2">
        <f>VLOOKUP($A218,'ESAI - Q3 - High Case'!$A$56:$N$343,10)</f>
        <v>80.988832849304444</v>
      </c>
      <c r="H218" s="2">
        <f t="shared" si="37"/>
        <v>83.418497834783579</v>
      </c>
      <c r="I218" s="2">
        <f t="shared" si="42"/>
        <v>4.1459410761870279</v>
      </c>
      <c r="J218" s="2">
        <f t="shared" si="43"/>
        <v>87.564438910970608</v>
      </c>
      <c r="L218" s="2">
        <f t="shared" si="44"/>
        <v>126.57951405397294</v>
      </c>
      <c r="M218" s="2">
        <f t="shared" si="38"/>
        <v>130.37689947559213</v>
      </c>
      <c r="N218" s="2"/>
      <c r="O218" s="2">
        <f t="shared" si="45"/>
        <v>130.37689947559213</v>
      </c>
      <c r="Q218" s="2">
        <f t="shared" si="46"/>
        <v>80.988832849304444</v>
      </c>
      <c r="R218" s="2">
        <f t="shared" si="39"/>
        <v>83.418497834783579</v>
      </c>
      <c r="S218" s="2"/>
      <c r="T218" s="2">
        <f t="shared" si="47"/>
        <v>83.418497834783579</v>
      </c>
      <c r="V218" s="11"/>
    </row>
    <row r="219" spans="1:22" ht="15" customHeight="1" x14ac:dyDescent="0.2">
      <c r="A219" s="103">
        <v>49157</v>
      </c>
      <c r="B219" s="5">
        <f>VLOOKUP($A219,'ESAI - Q3 - High Case'!$A$56:$N$343,9)</f>
        <v>101.73735611703148</v>
      </c>
      <c r="C219" s="2">
        <f t="shared" si="36"/>
        <v>104.78947680054243</v>
      </c>
      <c r="D219" s="2">
        <f t="shared" si="40"/>
        <v>8.7083433337823841</v>
      </c>
      <c r="E219" s="2">
        <f t="shared" si="41"/>
        <v>113.49782013432481</v>
      </c>
      <c r="G219" s="2">
        <f>VLOOKUP($A219,'ESAI - Q3 - High Case'!$A$56:$N$343,10)</f>
        <v>79.477878744823883</v>
      </c>
      <c r="H219" s="2">
        <f t="shared" si="37"/>
        <v>81.862215107168595</v>
      </c>
      <c r="I219" s="2">
        <f t="shared" si="42"/>
        <v>4.1459410761870279</v>
      </c>
      <c r="J219" s="2">
        <f t="shared" si="43"/>
        <v>86.008156183355624</v>
      </c>
      <c r="L219" s="2">
        <f t="shared" si="44"/>
        <v>101.73735611703148</v>
      </c>
      <c r="M219" s="2">
        <f t="shared" si="38"/>
        <v>104.78947680054243</v>
      </c>
      <c r="N219" s="2"/>
      <c r="O219" s="2">
        <f t="shared" si="45"/>
        <v>104.78947680054243</v>
      </c>
      <c r="Q219" s="2">
        <f t="shared" si="46"/>
        <v>79.477878744823883</v>
      </c>
      <c r="R219" s="2">
        <f t="shared" si="39"/>
        <v>81.862215107168595</v>
      </c>
      <c r="S219" s="2"/>
      <c r="T219" s="2">
        <f t="shared" si="47"/>
        <v>81.862215107168595</v>
      </c>
      <c r="V219" s="11"/>
    </row>
    <row r="220" spans="1:22" ht="15" customHeight="1" x14ac:dyDescent="0.2">
      <c r="A220" s="103">
        <v>49188</v>
      </c>
      <c r="B220" s="5">
        <f>VLOOKUP($A220,'ESAI - Q3 - High Case'!$A$56:$N$343,9)</f>
        <v>85.690449952414156</v>
      </c>
      <c r="C220" s="2">
        <f t="shared" si="36"/>
        <v>88.261163450986587</v>
      </c>
      <c r="D220" s="2">
        <f t="shared" si="40"/>
        <v>8.7083433337823841</v>
      </c>
      <c r="E220" s="2">
        <f t="shared" si="41"/>
        <v>96.969506784768967</v>
      </c>
      <c r="G220" s="2">
        <f>VLOOKUP($A220,'ESAI - Q3 - High Case'!$A$56:$N$343,10)</f>
        <v>75.500156302665346</v>
      </c>
      <c r="H220" s="2">
        <f t="shared" si="37"/>
        <v>77.765160991745304</v>
      </c>
      <c r="I220" s="2">
        <f t="shared" si="42"/>
        <v>4.1459410761870279</v>
      </c>
      <c r="J220" s="2">
        <f t="shared" si="43"/>
        <v>81.911102067932333</v>
      </c>
      <c r="L220" s="2">
        <f t="shared" si="44"/>
        <v>85.690449952414156</v>
      </c>
      <c r="M220" s="2">
        <f t="shared" si="38"/>
        <v>88.261163450986587</v>
      </c>
      <c r="N220" s="2"/>
      <c r="O220" s="2">
        <f t="shared" si="45"/>
        <v>88.261163450986587</v>
      </c>
      <c r="Q220" s="2">
        <f t="shared" si="46"/>
        <v>75.500156302665346</v>
      </c>
      <c r="R220" s="2">
        <f t="shared" si="39"/>
        <v>77.765160991745304</v>
      </c>
      <c r="S220" s="2"/>
      <c r="T220" s="2">
        <f t="shared" si="47"/>
        <v>77.765160991745304</v>
      </c>
      <c r="V220" s="11"/>
    </row>
    <row r="221" spans="1:22" ht="15" customHeight="1" x14ac:dyDescent="0.2">
      <c r="A221" s="103">
        <v>49218</v>
      </c>
      <c r="B221" s="5">
        <f>VLOOKUP($A221,'ESAI - Q3 - High Case'!$A$56:$N$343,9)</f>
        <v>81.784835933969049</v>
      </c>
      <c r="C221" s="2">
        <f t="shared" si="36"/>
        <v>84.238381011988125</v>
      </c>
      <c r="D221" s="2">
        <f t="shared" si="40"/>
        <v>8.7083433337823841</v>
      </c>
      <c r="E221" s="2">
        <f t="shared" si="41"/>
        <v>92.946724345770505</v>
      </c>
      <c r="G221" s="2">
        <f>VLOOKUP($A221,'ESAI - Q3 - High Case'!$A$56:$N$343,10)</f>
        <v>72.207657292658197</v>
      </c>
      <c r="H221" s="2">
        <f t="shared" si="37"/>
        <v>74.373887011437944</v>
      </c>
      <c r="I221" s="2">
        <f t="shared" si="42"/>
        <v>4.1459410761870279</v>
      </c>
      <c r="J221" s="2">
        <f t="shared" si="43"/>
        <v>78.519828087624973</v>
      </c>
      <c r="L221" s="2">
        <f t="shared" si="44"/>
        <v>81.784835933969049</v>
      </c>
      <c r="M221" s="2">
        <f t="shared" si="38"/>
        <v>84.238381011988125</v>
      </c>
      <c r="N221" s="2"/>
      <c r="O221" s="2">
        <f t="shared" si="45"/>
        <v>84.238381011988125</v>
      </c>
      <c r="Q221" s="2">
        <f t="shared" si="46"/>
        <v>72.207657292658197</v>
      </c>
      <c r="R221" s="2">
        <f t="shared" si="39"/>
        <v>74.373887011437944</v>
      </c>
      <c r="S221" s="2"/>
      <c r="T221" s="2">
        <f t="shared" si="47"/>
        <v>74.373887011437944</v>
      </c>
      <c r="V221" s="11"/>
    </row>
    <row r="222" spans="1:22" ht="15" customHeight="1" x14ac:dyDescent="0.2">
      <c r="A222" s="103">
        <v>49249</v>
      </c>
      <c r="B222" s="5">
        <f>VLOOKUP($A222,'ESAI - Q3 - High Case'!$A$56:$N$343,9)</f>
        <v>94.517736244227038</v>
      </c>
      <c r="C222" s="2">
        <f t="shared" si="36"/>
        <v>97.353268331553849</v>
      </c>
      <c r="D222" s="2">
        <f t="shared" si="40"/>
        <v>8.7083433337823841</v>
      </c>
      <c r="E222" s="2">
        <f t="shared" si="41"/>
        <v>106.06161166533623</v>
      </c>
      <c r="G222" s="2">
        <f>VLOOKUP($A222,'ESAI - Q3 - High Case'!$A$56:$N$343,10)</f>
        <v>80.368689244841008</v>
      </c>
      <c r="H222" s="2">
        <f t="shared" si="37"/>
        <v>82.779749922186241</v>
      </c>
      <c r="I222" s="2">
        <f t="shared" si="42"/>
        <v>4.1459410761870279</v>
      </c>
      <c r="J222" s="2">
        <f t="shared" si="43"/>
        <v>86.92569099837327</v>
      </c>
      <c r="L222" s="2">
        <f t="shared" si="44"/>
        <v>94.517736244227038</v>
      </c>
      <c r="M222" s="2">
        <f t="shared" si="38"/>
        <v>97.353268331553849</v>
      </c>
      <c r="N222" s="2"/>
      <c r="O222" s="2">
        <f t="shared" si="45"/>
        <v>97.353268331553849</v>
      </c>
      <c r="Q222" s="2">
        <f t="shared" si="46"/>
        <v>80.368689244841008</v>
      </c>
      <c r="R222" s="2">
        <f t="shared" si="39"/>
        <v>82.779749922186241</v>
      </c>
      <c r="S222" s="2"/>
      <c r="T222" s="2">
        <f t="shared" si="47"/>
        <v>82.779749922186241</v>
      </c>
      <c r="V222" s="11"/>
    </row>
    <row r="223" spans="1:22" ht="15" customHeight="1" x14ac:dyDescent="0.2">
      <c r="A223" s="103">
        <v>49279</v>
      </c>
      <c r="B223" s="5">
        <f>VLOOKUP($A223,'ESAI - Q3 - High Case'!$A$56:$N$343,9)</f>
        <v>136.12885859261854</v>
      </c>
      <c r="C223" s="2">
        <f t="shared" si="36"/>
        <v>140.21272435039711</v>
      </c>
      <c r="D223" s="2">
        <f t="shared" si="40"/>
        <v>8.7083433337823841</v>
      </c>
      <c r="E223" s="2">
        <f t="shared" si="41"/>
        <v>148.92106768417949</v>
      </c>
      <c r="G223" s="2">
        <f>VLOOKUP($A223,'ESAI - Q3 - High Case'!$A$56:$N$343,10)</f>
        <v>105.30823039621973</v>
      </c>
      <c r="H223" s="2">
        <f t="shared" si="37"/>
        <v>108.46747730810633</v>
      </c>
      <c r="I223" s="2">
        <f t="shared" si="42"/>
        <v>4.1459410761870279</v>
      </c>
      <c r="J223" s="2">
        <f t="shared" si="43"/>
        <v>112.61341838429335</v>
      </c>
      <c r="L223" s="2">
        <f t="shared" si="44"/>
        <v>136.12885859261854</v>
      </c>
      <c r="M223" s="2">
        <f t="shared" si="38"/>
        <v>140.21272435039711</v>
      </c>
      <c r="N223" s="2"/>
      <c r="O223" s="2">
        <f t="shared" si="45"/>
        <v>140.21272435039711</v>
      </c>
      <c r="Q223" s="2">
        <f t="shared" si="46"/>
        <v>105.30823039621973</v>
      </c>
      <c r="R223" s="2">
        <f t="shared" si="39"/>
        <v>108.46747730810633</v>
      </c>
      <c r="S223" s="2"/>
      <c r="T223" s="2">
        <f t="shared" si="47"/>
        <v>108.46747730810633</v>
      </c>
      <c r="V223" s="11"/>
    </row>
    <row r="224" spans="1:22" ht="15" customHeight="1" x14ac:dyDescent="0.2">
      <c r="A224" s="103">
        <v>49310</v>
      </c>
      <c r="B224" s="5">
        <f>VLOOKUP($A224,'ESAI - Q3 - High Case'!$A$56:$N$343,9)</f>
        <v>189.01818133055673</v>
      </c>
      <c r="C224" s="2">
        <f t="shared" si="36"/>
        <v>194.68872677047344</v>
      </c>
      <c r="D224" s="2">
        <f t="shared" si="40"/>
        <v>8.7954267671202064</v>
      </c>
      <c r="E224" s="2">
        <f t="shared" si="41"/>
        <v>203.48415353759364</v>
      </c>
      <c r="G224" s="2">
        <f>VLOOKUP($A224,'ESAI - Q3 - High Case'!$A$56:$N$343,10)</f>
        <v>132.28589442521817</v>
      </c>
      <c r="H224" s="2">
        <f t="shared" si="37"/>
        <v>136.25447125797473</v>
      </c>
      <c r="I224" s="2">
        <f t="shared" si="42"/>
        <v>4.1874004869488974</v>
      </c>
      <c r="J224" s="2">
        <f t="shared" si="43"/>
        <v>140.44187174492362</v>
      </c>
      <c r="L224" s="2">
        <f t="shared" si="44"/>
        <v>189.01818133055673</v>
      </c>
      <c r="M224" s="2">
        <f t="shared" si="38"/>
        <v>194.68872677047344</v>
      </c>
      <c r="N224" s="2"/>
      <c r="O224" s="2">
        <f t="shared" si="45"/>
        <v>194.68872677047344</v>
      </c>
      <c r="Q224" s="2">
        <f t="shared" si="46"/>
        <v>132.28589442521817</v>
      </c>
      <c r="R224" s="2">
        <f t="shared" si="39"/>
        <v>136.25447125797473</v>
      </c>
      <c r="S224" s="2"/>
      <c r="T224" s="2">
        <f t="shared" si="47"/>
        <v>136.25447125797473</v>
      </c>
      <c r="V224" s="11"/>
    </row>
    <row r="225" spans="1:22" ht="15" customHeight="1" x14ac:dyDescent="0.2">
      <c r="A225" s="103">
        <v>49341</v>
      </c>
      <c r="B225" s="5">
        <f>VLOOKUP($A225,'ESAI - Q3 - High Case'!$A$56:$N$343,9)</f>
        <v>141.12823776554805</v>
      </c>
      <c r="C225" s="2">
        <f t="shared" si="36"/>
        <v>145.3620848985145</v>
      </c>
      <c r="D225" s="2">
        <f t="shared" si="40"/>
        <v>8.7954267671202064</v>
      </c>
      <c r="E225" s="2">
        <f t="shared" si="41"/>
        <v>154.1575116656347</v>
      </c>
      <c r="G225" s="2">
        <f>VLOOKUP($A225,'ESAI - Q3 - High Case'!$A$56:$N$343,10)</f>
        <v>118.98362231327167</v>
      </c>
      <c r="H225" s="2">
        <f t="shared" si="37"/>
        <v>122.55313098266981</v>
      </c>
      <c r="I225" s="2">
        <f t="shared" si="42"/>
        <v>4.1874004869488974</v>
      </c>
      <c r="J225" s="2">
        <f t="shared" si="43"/>
        <v>126.74053146961872</v>
      </c>
      <c r="L225" s="2">
        <f t="shared" si="44"/>
        <v>141.12823776554805</v>
      </c>
      <c r="M225" s="2">
        <f t="shared" si="38"/>
        <v>145.3620848985145</v>
      </c>
      <c r="N225" s="2"/>
      <c r="O225" s="2">
        <f t="shared" si="45"/>
        <v>145.3620848985145</v>
      </c>
      <c r="Q225" s="2">
        <f t="shared" si="46"/>
        <v>118.98362231327167</v>
      </c>
      <c r="R225" s="2">
        <f t="shared" si="39"/>
        <v>122.55313098266981</v>
      </c>
      <c r="S225" s="2"/>
      <c r="T225" s="2">
        <f t="shared" si="47"/>
        <v>122.55313098266981</v>
      </c>
      <c r="V225" s="11"/>
    </row>
    <row r="226" spans="1:22" ht="15" customHeight="1" x14ac:dyDescent="0.2">
      <c r="A226" s="103">
        <v>49369</v>
      </c>
      <c r="B226" s="5">
        <f>VLOOKUP($A226,'ESAI - Q3 - High Case'!$A$56:$N$343,9)</f>
        <v>98.608434350295795</v>
      </c>
      <c r="C226" s="2">
        <f t="shared" si="36"/>
        <v>101.56668738080467</v>
      </c>
      <c r="D226" s="2">
        <f t="shared" si="40"/>
        <v>8.7954267671202064</v>
      </c>
      <c r="E226" s="2">
        <f t="shared" si="41"/>
        <v>110.36211414792487</v>
      </c>
      <c r="G226" s="2">
        <f>VLOOKUP($A226,'ESAI - Q3 - High Case'!$A$56:$N$343,10)</f>
        <v>82.112781727297232</v>
      </c>
      <c r="H226" s="2">
        <f t="shared" si="37"/>
        <v>84.576165179116146</v>
      </c>
      <c r="I226" s="2">
        <f t="shared" si="42"/>
        <v>4.1874004869488974</v>
      </c>
      <c r="J226" s="2">
        <f t="shared" si="43"/>
        <v>88.763565666065048</v>
      </c>
      <c r="L226" s="2">
        <f t="shared" si="44"/>
        <v>98.608434350295795</v>
      </c>
      <c r="M226" s="2">
        <f t="shared" si="38"/>
        <v>101.56668738080467</v>
      </c>
      <c r="N226" s="2"/>
      <c r="O226" s="2">
        <f t="shared" si="45"/>
        <v>101.56668738080467</v>
      </c>
      <c r="Q226" s="2">
        <f t="shared" si="46"/>
        <v>82.112781727297232</v>
      </c>
      <c r="R226" s="2">
        <f t="shared" si="39"/>
        <v>84.576165179116146</v>
      </c>
      <c r="S226" s="2"/>
      <c r="T226" s="2">
        <f t="shared" si="47"/>
        <v>84.576165179116146</v>
      </c>
      <c r="V226" s="11"/>
    </row>
    <row r="227" spans="1:22" ht="15" customHeight="1" x14ac:dyDescent="0.2">
      <c r="A227" s="103">
        <v>49400</v>
      </c>
      <c r="B227" s="5">
        <f>VLOOKUP($A227,'ESAI - Q3 - High Case'!$A$56:$N$343,9)</f>
        <v>91.947017355627011</v>
      </c>
      <c r="C227" s="2">
        <f t="shared" si="36"/>
        <v>94.705427876295829</v>
      </c>
      <c r="D227" s="2">
        <f t="shared" si="40"/>
        <v>8.7954267671202064</v>
      </c>
      <c r="E227" s="2">
        <f t="shared" si="41"/>
        <v>103.50085464341603</v>
      </c>
      <c r="G227" s="2">
        <f>VLOOKUP($A227,'ESAI - Q3 - High Case'!$A$56:$N$343,10)</f>
        <v>73.529712083089379</v>
      </c>
      <c r="H227" s="2">
        <f t="shared" si="37"/>
        <v>75.735603445582058</v>
      </c>
      <c r="I227" s="2">
        <f t="shared" si="42"/>
        <v>4.1874004869488974</v>
      </c>
      <c r="J227" s="2">
        <f t="shared" si="43"/>
        <v>79.92300393253096</v>
      </c>
      <c r="L227" s="2">
        <f t="shared" si="44"/>
        <v>91.947017355627011</v>
      </c>
      <c r="M227" s="2">
        <f t="shared" si="38"/>
        <v>94.705427876295829</v>
      </c>
      <c r="N227" s="2"/>
      <c r="O227" s="2">
        <f t="shared" si="45"/>
        <v>94.705427876295829</v>
      </c>
      <c r="Q227" s="2">
        <f t="shared" si="46"/>
        <v>73.529712083089379</v>
      </c>
      <c r="R227" s="2">
        <f t="shared" si="39"/>
        <v>75.735603445582058</v>
      </c>
      <c r="S227" s="2"/>
      <c r="T227" s="2">
        <f t="shared" si="47"/>
        <v>75.735603445582058</v>
      </c>
      <c r="V227" s="11"/>
    </row>
    <row r="228" spans="1:22" ht="15" customHeight="1" x14ac:dyDescent="0.2">
      <c r="A228" s="103">
        <v>49430</v>
      </c>
      <c r="B228" s="5">
        <f>VLOOKUP($A228,'ESAI - Q3 - High Case'!$A$56:$N$343,9)</f>
        <v>103.5289556435054</v>
      </c>
      <c r="C228" s="2">
        <f t="shared" si="36"/>
        <v>106.63482431281057</v>
      </c>
      <c r="D228" s="2">
        <f t="shared" si="40"/>
        <v>8.7954267671202064</v>
      </c>
      <c r="E228" s="2">
        <f t="shared" si="41"/>
        <v>115.43025107993077</v>
      </c>
      <c r="G228" s="2">
        <f>VLOOKUP($A228,'ESAI - Q3 - High Case'!$A$56:$N$343,10)</f>
        <v>75.356512320057078</v>
      </c>
      <c r="H228" s="2">
        <f t="shared" si="37"/>
        <v>77.617207689658798</v>
      </c>
      <c r="I228" s="2">
        <f t="shared" si="42"/>
        <v>4.1874004869488974</v>
      </c>
      <c r="J228" s="2">
        <f t="shared" si="43"/>
        <v>81.804608176607701</v>
      </c>
      <c r="L228" s="2">
        <f t="shared" si="44"/>
        <v>103.5289556435054</v>
      </c>
      <c r="M228" s="2">
        <f t="shared" si="38"/>
        <v>106.63482431281057</v>
      </c>
      <c r="N228" s="2"/>
      <c r="O228" s="2">
        <f t="shared" si="45"/>
        <v>106.63482431281057</v>
      </c>
      <c r="Q228" s="2">
        <f t="shared" si="46"/>
        <v>75.356512320057078</v>
      </c>
      <c r="R228" s="2">
        <f t="shared" si="39"/>
        <v>77.617207689658798</v>
      </c>
      <c r="S228" s="2"/>
      <c r="T228" s="2">
        <f t="shared" si="47"/>
        <v>77.617207689658798</v>
      </c>
      <c r="V228" s="11"/>
    </row>
    <row r="229" spans="1:22" ht="15" customHeight="1" x14ac:dyDescent="0.2">
      <c r="A229" s="103">
        <v>49461</v>
      </c>
      <c r="B229" s="5">
        <f>VLOOKUP($A229,'ESAI - Q3 - High Case'!$A$56:$N$343,9)</f>
        <v>108.01111763227964</v>
      </c>
      <c r="C229" s="2">
        <f t="shared" si="36"/>
        <v>111.25145116124803</v>
      </c>
      <c r="D229" s="2">
        <f t="shared" si="40"/>
        <v>8.7954267671202064</v>
      </c>
      <c r="E229" s="2">
        <f t="shared" si="41"/>
        <v>120.04687792836823</v>
      </c>
      <c r="G229" s="2">
        <f>VLOOKUP($A229,'ESAI - Q3 - High Case'!$A$56:$N$343,10)</f>
        <v>77.633340193266818</v>
      </c>
      <c r="H229" s="2">
        <f t="shared" si="37"/>
        <v>79.962340399064828</v>
      </c>
      <c r="I229" s="2">
        <f t="shared" si="42"/>
        <v>4.1874004869488974</v>
      </c>
      <c r="J229" s="2">
        <f t="shared" si="43"/>
        <v>84.149740886013731</v>
      </c>
      <c r="L229" s="2">
        <f t="shared" si="44"/>
        <v>108.01111763227964</v>
      </c>
      <c r="M229" s="2">
        <f t="shared" si="38"/>
        <v>111.25145116124803</v>
      </c>
      <c r="N229" s="2"/>
      <c r="O229" s="2">
        <f t="shared" si="45"/>
        <v>111.25145116124803</v>
      </c>
      <c r="Q229" s="2">
        <f t="shared" si="46"/>
        <v>77.633340193266818</v>
      </c>
      <c r="R229" s="2">
        <f t="shared" si="39"/>
        <v>79.962340399064828</v>
      </c>
      <c r="S229" s="2"/>
      <c r="T229" s="2">
        <f t="shared" si="47"/>
        <v>79.962340399064828</v>
      </c>
      <c r="V229" s="11"/>
    </row>
    <row r="230" spans="1:22" ht="15" customHeight="1" x14ac:dyDescent="0.2">
      <c r="A230" s="103">
        <v>49491</v>
      </c>
      <c r="B230" s="5">
        <f>VLOOKUP($A230,'ESAI - Q3 - High Case'!$A$56:$N$343,9)</f>
        <v>129.1111043350524</v>
      </c>
      <c r="C230" s="2">
        <f t="shared" si="36"/>
        <v>132.98443746510398</v>
      </c>
      <c r="D230" s="2">
        <f t="shared" si="40"/>
        <v>8.7954267671202064</v>
      </c>
      <c r="E230" s="2">
        <f t="shared" si="41"/>
        <v>141.77986423222418</v>
      </c>
      <c r="G230" s="2">
        <f>VLOOKUP($A230,'ESAI - Q3 - High Case'!$A$56:$N$343,10)</f>
        <v>82.608609506290534</v>
      </c>
      <c r="H230" s="2">
        <f t="shared" si="37"/>
        <v>85.08686779147925</v>
      </c>
      <c r="I230" s="2">
        <f t="shared" si="42"/>
        <v>4.1874004869488974</v>
      </c>
      <c r="J230" s="2">
        <f t="shared" si="43"/>
        <v>89.274268278428153</v>
      </c>
      <c r="L230" s="2">
        <f t="shared" si="44"/>
        <v>129.1111043350524</v>
      </c>
      <c r="M230" s="2">
        <f t="shared" si="38"/>
        <v>132.98443746510398</v>
      </c>
      <c r="N230" s="2"/>
      <c r="O230" s="2">
        <f t="shared" si="45"/>
        <v>132.98443746510398</v>
      </c>
      <c r="Q230" s="2">
        <f t="shared" si="46"/>
        <v>82.608609506290534</v>
      </c>
      <c r="R230" s="2">
        <f t="shared" si="39"/>
        <v>85.08686779147925</v>
      </c>
      <c r="S230" s="2"/>
      <c r="T230" s="2">
        <f t="shared" si="47"/>
        <v>85.08686779147925</v>
      </c>
      <c r="V230" s="11"/>
    </row>
    <row r="231" spans="1:22" ht="15" customHeight="1" x14ac:dyDescent="0.2">
      <c r="A231" s="103">
        <v>49522</v>
      </c>
      <c r="B231" s="5">
        <f>VLOOKUP($A231,'ESAI - Q3 - High Case'!$A$56:$N$343,9)</f>
        <v>103.77210323937211</v>
      </c>
      <c r="C231" s="2">
        <f t="shared" si="36"/>
        <v>106.88526633655329</v>
      </c>
      <c r="D231" s="2">
        <f t="shared" si="40"/>
        <v>8.7954267671202064</v>
      </c>
      <c r="E231" s="2">
        <f t="shared" si="41"/>
        <v>115.68069310367349</v>
      </c>
      <c r="G231" s="2">
        <f>VLOOKUP($A231,'ESAI - Q3 - High Case'!$A$56:$N$343,10)</f>
        <v>81.067436319720358</v>
      </c>
      <c r="H231" s="2">
        <f t="shared" si="37"/>
        <v>83.499459409311967</v>
      </c>
      <c r="I231" s="2">
        <f t="shared" si="42"/>
        <v>4.1874004869488974</v>
      </c>
      <c r="J231" s="2">
        <f t="shared" si="43"/>
        <v>87.68685989626087</v>
      </c>
      <c r="L231" s="2">
        <f t="shared" si="44"/>
        <v>103.77210323937211</v>
      </c>
      <c r="M231" s="2">
        <f t="shared" si="38"/>
        <v>106.88526633655329</v>
      </c>
      <c r="N231" s="2"/>
      <c r="O231" s="2">
        <f t="shared" si="45"/>
        <v>106.88526633655329</v>
      </c>
      <c r="Q231" s="2">
        <f t="shared" si="46"/>
        <v>81.067436319720358</v>
      </c>
      <c r="R231" s="2">
        <f t="shared" si="39"/>
        <v>83.499459409311967</v>
      </c>
      <c r="S231" s="2"/>
      <c r="T231" s="2">
        <f t="shared" si="47"/>
        <v>83.499459409311967</v>
      </c>
      <c r="V231" s="11"/>
    </row>
    <row r="232" spans="1:22" ht="15" customHeight="1" x14ac:dyDescent="0.2">
      <c r="A232" s="103">
        <v>49553</v>
      </c>
      <c r="B232" s="5">
        <f>VLOOKUP($A232,'ESAI - Q3 - High Case'!$A$56:$N$343,9)</f>
        <v>87.404258951462438</v>
      </c>
      <c r="C232" s="2">
        <f t="shared" si="36"/>
        <v>90.026386720006315</v>
      </c>
      <c r="D232" s="2">
        <f t="shared" si="40"/>
        <v>8.7954267671202064</v>
      </c>
      <c r="E232" s="2">
        <f t="shared" si="41"/>
        <v>98.821813487126519</v>
      </c>
      <c r="G232" s="2">
        <f>VLOOKUP($A232,'ESAI - Q3 - High Case'!$A$56:$N$343,10)</f>
        <v>77.010159428718651</v>
      </c>
      <c r="H232" s="2">
        <f t="shared" si="37"/>
        <v>79.320464211580216</v>
      </c>
      <c r="I232" s="2">
        <f t="shared" si="42"/>
        <v>4.1874004869488974</v>
      </c>
      <c r="J232" s="2">
        <f t="shared" si="43"/>
        <v>83.507864698529119</v>
      </c>
      <c r="L232" s="2">
        <f t="shared" si="44"/>
        <v>87.404258951462438</v>
      </c>
      <c r="M232" s="2">
        <f t="shared" si="38"/>
        <v>90.026386720006315</v>
      </c>
      <c r="N232" s="2"/>
      <c r="O232" s="2">
        <f t="shared" si="45"/>
        <v>90.026386720006315</v>
      </c>
      <c r="Q232" s="2">
        <f t="shared" si="46"/>
        <v>77.010159428718651</v>
      </c>
      <c r="R232" s="2">
        <f t="shared" si="39"/>
        <v>79.320464211580216</v>
      </c>
      <c r="S232" s="2"/>
      <c r="T232" s="2">
        <f t="shared" si="47"/>
        <v>79.320464211580216</v>
      </c>
      <c r="V232" s="11"/>
    </row>
    <row r="233" spans="1:22" ht="15" customHeight="1" x14ac:dyDescent="0.2">
      <c r="A233" s="103">
        <v>49583</v>
      </c>
      <c r="B233" s="5">
        <f>VLOOKUP($A233,'ESAI - Q3 - High Case'!$A$56:$N$343,9)</f>
        <v>83.420532652648433</v>
      </c>
      <c r="C233" s="2">
        <f t="shared" si="36"/>
        <v>85.923148632227893</v>
      </c>
      <c r="D233" s="2">
        <f t="shared" si="40"/>
        <v>8.7954267671202064</v>
      </c>
      <c r="E233" s="2">
        <f t="shared" si="41"/>
        <v>94.718575399348097</v>
      </c>
      <c r="G233" s="2">
        <f>VLOOKUP($A233,'ESAI - Q3 - High Case'!$A$56:$N$343,10)</f>
        <v>73.651810438511362</v>
      </c>
      <c r="H233" s="2">
        <f t="shared" si="37"/>
        <v>75.861364751666699</v>
      </c>
      <c r="I233" s="2">
        <f t="shared" si="42"/>
        <v>4.1874004869488974</v>
      </c>
      <c r="J233" s="2">
        <f t="shared" si="43"/>
        <v>80.048765238615601</v>
      </c>
      <c r="L233" s="2">
        <f t="shared" si="44"/>
        <v>83.420532652648433</v>
      </c>
      <c r="M233" s="2">
        <f t="shared" si="38"/>
        <v>85.923148632227893</v>
      </c>
      <c r="N233" s="2"/>
      <c r="O233" s="2">
        <f t="shared" si="45"/>
        <v>85.923148632227893</v>
      </c>
      <c r="Q233" s="2">
        <f t="shared" si="46"/>
        <v>73.651810438511362</v>
      </c>
      <c r="R233" s="2">
        <f t="shared" si="39"/>
        <v>75.861364751666699</v>
      </c>
      <c r="S233" s="2"/>
      <c r="T233" s="2">
        <f t="shared" si="47"/>
        <v>75.861364751666699</v>
      </c>
      <c r="V233" s="11"/>
    </row>
    <row r="234" spans="1:22" ht="15" customHeight="1" x14ac:dyDescent="0.2">
      <c r="A234" s="103">
        <v>49614</v>
      </c>
      <c r="B234" s="5">
        <f>VLOOKUP($A234,'ESAI - Q3 - High Case'!$A$56:$N$343,9)</f>
        <v>96.408090969111583</v>
      </c>
      <c r="C234" s="2">
        <f t="shared" si="36"/>
        <v>99.300333698184929</v>
      </c>
      <c r="D234" s="2">
        <f t="shared" si="40"/>
        <v>8.7954267671202064</v>
      </c>
      <c r="E234" s="2">
        <f t="shared" si="41"/>
        <v>108.09576046530513</v>
      </c>
      <c r="G234" s="2">
        <f>VLOOKUP($A234,'ESAI - Q3 - High Case'!$A$56:$N$343,10)</f>
        <v>81.97606302973783</v>
      </c>
      <c r="H234" s="2">
        <f t="shared" si="37"/>
        <v>84.435344920629973</v>
      </c>
      <c r="I234" s="2">
        <f t="shared" si="42"/>
        <v>4.1874004869488974</v>
      </c>
      <c r="J234" s="2">
        <f t="shared" si="43"/>
        <v>88.622745407578876</v>
      </c>
      <c r="L234" s="2">
        <f t="shared" si="44"/>
        <v>96.408090969111583</v>
      </c>
      <c r="M234" s="2">
        <f t="shared" si="38"/>
        <v>99.300333698184929</v>
      </c>
      <c r="N234" s="2"/>
      <c r="O234" s="2">
        <f t="shared" si="45"/>
        <v>99.300333698184929</v>
      </c>
      <c r="Q234" s="2">
        <f t="shared" si="46"/>
        <v>81.97606302973783</v>
      </c>
      <c r="R234" s="2">
        <f t="shared" si="39"/>
        <v>84.435344920629973</v>
      </c>
      <c r="S234" s="2"/>
      <c r="T234" s="2">
        <f t="shared" si="47"/>
        <v>84.435344920629973</v>
      </c>
      <c r="V234" s="11"/>
    </row>
    <row r="235" spans="1:22" ht="15" customHeight="1" x14ac:dyDescent="0.2">
      <c r="A235" s="103">
        <v>49644</v>
      </c>
      <c r="B235" s="5">
        <f>VLOOKUP($A235,'ESAI - Q3 - High Case'!$A$56:$N$343,9)</f>
        <v>138.85143576447092</v>
      </c>
      <c r="C235" s="2">
        <f t="shared" si="36"/>
        <v>143.01697883740505</v>
      </c>
      <c r="D235" s="2">
        <f t="shared" si="40"/>
        <v>8.7954267671202064</v>
      </c>
      <c r="E235" s="2">
        <f t="shared" si="41"/>
        <v>151.81240560452525</v>
      </c>
      <c r="G235" s="2">
        <f>VLOOKUP($A235,'ESAI - Q3 - High Case'!$A$56:$N$343,10)</f>
        <v>107.41439500414413</v>
      </c>
      <c r="H235" s="2">
        <f t="shared" si="37"/>
        <v>110.63682685426845</v>
      </c>
      <c r="I235" s="2">
        <f t="shared" si="42"/>
        <v>4.1874004869488974</v>
      </c>
      <c r="J235" s="2">
        <f t="shared" si="43"/>
        <v>114.82422734121735</v>
      </c>
      <c r="L235" s="2">
        <f t="shared" si="44"/>
        <v>138.85143576447092</v>
      </c>
      <c r="M235" s="2">
        <f t="shared" si="38"/>
        <v>143.01697883740505</v>
      </c>
      <c r="N235" s="2"/>
      <c r="O235" s="2">
        <f t="shared" si="45"/>
        <v>143.01697883740505</v>
      </c>
      <c r="Q235" s="2">
        <f t="shared" si="46"/>
        <v>107.41439500414413</v>
      </c>
      <c r="R235" s="2">
        <f t="shared" si="39"/>
        <v>110.63682685426845</v>
      </c>
      <c r="S235" s="2"/>
      <c r="T235" s="2">
        <f t="shared" si="47"/>
        <v>110.63682685426845</v>
      </c>
      <c r="V235" s="11"/>
    </row>
    <row r="236" spans="1:22" ht="15" customHeight="1" x14ac:dyDescent="0.2">
      <c r="A236" s="103">
        <v>49675</v>
      </c>
      <c r="B236" s="5">
        <f>VLOOKUP($A236,'ESAI - Q3 - High Case'!$A$56:$N$343,9)</f>
        <v>192.79854495716788</v>
      </c>
      <c r="C236" s="2">
        <f t="shared" si="36"/>
        <v>198.58250130588291</v>
      </c>
      <c r="D236" s="2">
        <f t="shared" si="40"/>
        <v>8.8833810347914106</v>
      </c>
      <c r="E236" s="2">
        <f t="shared" si="41"/>
        <v>207.46588234067431</v>
      </c>
      <c r="G236" s="2">
        <f>VLOOKUP($A236,'ESAI - Q3 - High Case'!$A$56:$N$343,10)</f>
        <v>134.93161231372255</v>
      </c>
      <c r="H236" s="2">
        <f t="shared" si="37"/>
        <v>138.97956068313422</v>
      </c>
      <c r="I236" s="2">
        <f t="shared" si="42"/>
        <v>4.2292744918183871</v>
      </c>
      <c r="J236" s="2">
        <f t="shared" si="43"/>
        <v>143.20883517495261</v>
      </c>
      <c r="L236" s="2">
        <f t="shared" si="44"/>
        <v>192.79854495716788</v>
      </c>
      <c r="M236" s="2">
        <f t="shared" si="38"/>
        <v>198.58250130588291</v>
      </c>
      <c r="N236" s="2"/>
      <c r="O236" s="2">
        <f t="shared" si="45"/>
        <v>198.58250130588291</v>
      </c>
      <c r="Q236" s="2">
        <f t="shared" si="46"/>
        <v>134.93161231372255</v>
      </c>
      <c r="R236" s="2">
        <f t="shared" si="39"/>
        <v>138.97956068313422</v>
      </c>
      <c r="S236" s="2"/>
      <c r="T236" s="2">
        <f t="shared" si="47"/>
        <v>138.97956068313422</v>
      </c>
      <c r="V236" s="11"/>
    </row>
    <row r="237" spans="1:22" ht="15" customHeight="1" x14ac:dyDescent="0.2">
      <c r="A237" s="103">
        <v>49706</v>
      </c>
      <c r="B237" s="5">
        <f>VLOOKUP($A237,'ESAI - Q3 - High Case'!$A$56:$N$343,9)</f>
        <v>143.95080252085901</v>
      </c>
      <c r="C237" s="2">
        <f t="shared" si="36"/>
        <v>148.2693265964848</v>
      </c>
      <c r="D237" s="2">
        <f t="shared" si="40"/>
        <v>8.8833810347914106</v>
      </c>
      <c r="E237" s="2">
        <f t="shared" si="41"/>
        <v>157.1527076312762</v>
      </c>
      <c r="G237" s="2">
        <f>VLOOKUP($A237,'ESAI - Q3 - High Case'!$A$56:$N$343,10)</f>
        <v>121.3632947595371</v>
      </c>
      <c r="H237" s="2">
        <f t="shared" si="37"/>
        <v>125.00419360232321</v>
      </c>
      <c r="I237" s="2">
        <f t="shared" si="42"/>
        <v>4.2292744918183871</v>
      </c>
      <c r="J237" s="2">
        <f t="shared" si="43"/>
        <v>129.23346809414159</v>
      </c>
      <c r="L237" s="2">
        <f t="shared" si="44"/>
        <v>143.95080252085901</v>
      </c>
      <c r="M237" s="2">
        <f t="shared" si="38"/>
        <v>148.2693265964848</v>
      </c>
      <c r="N237" s="2"/>
      <c r="O237" s="2">
        <f t="shared" si="45"/>
        <v>148.2693265964848</v>
      </c>
      <c r="Q237" s="2">
        <f t="shared" si="46"/>
        <v>121.3632947595371</v>
      </c>
      <c r="R237" s="2">
        <f t="shared" si="39"/>
        <v>125.00419360232321</v>
      </c>
      <c r="S237" s="2"/>
      <c r="T237" s="2">
        <f t="shared" si="47"/>
        <v>125.00419360232321</v>
      </c>
      <c r="V237" s="11"/>
    </row>
    <row r="238" spans="1:22" ht="15" customHeight="1" x14ac:dyDescent="0.2">
      <c r="A238" s="103">
        <v>49735</v>
      </c>
      <c r="B238" s="5">
        <f>VLOOKUP($A238,'ESAI - Q3 - High Case'!$A$56:$N$343,9)</f>
        <v>100.58060303730171</v>
      </c>
      <c r="C238" s="2">
        <f t="shared" si="36"/>
        <v>103.59802112842077</v>
      </c>
      <c r="D238" s="2">
        <f t="shared" si="40"/>
        <v>8.8833810347914106</v>
      </c>
      <c r="E238" s="2">
        <f t="shared" si="41"/>
        <v>112.48140216321218</v>
      </c>
      <c r="G238" s="2">
        <f>VLOOKUP($A238,'ESAI - Q3 - High Case'!$A$56:$N$343,10)</f>
        <v>83.755037361843179</v>
      </c>
      <c r="H238" s="2">
        <f t="shared" si="37"/>
        <v>86.267688482698475</v>
      </c>
      <c r="I238" s="2">
        <f t="shared" si="42"/>
        <v>4.2292744918183871</v>
      </c>
      <c r="J238" s="2">
        <f t="shared" si="43"/>
        <v>90.496962974516862</v>
      </c>
      <c r="L238" s="2">
        <f t="shared" si="44"/>
        <v>100.58060303730171</v>
      </c>
      <c r="M238" s="2">
        <f t="shared" si="38"/>
        <v>103.59802112842077</v>
      </c>
      <c r="N238" s="2"/>
      <c r="O238" s="2">
        <f t="shared" si="45"/>
        <v>103.59802112842077</v>
      </c>
      <c r="Q238" s="2">
        <f t="shared" si="46"/>
        <v>83.755037361843179</v>
      </c>
      <c r="R238" s="2">
        <f t="shared" si="39"/>
        <v>86.267688482698475</v>
      </c>
      <c r="S238" s="2"/>
      <c r="T238" s="2">
        <f t="shared" si="47"/>
        <v>86.267688482698475</v>
      </c>
      <c r="V238" s="11"/>
    </row>
    <row r="239" spans="1:22" ht="15" customHeight="1" x14ac:dyDescent="0.2">
      <c r="A239" s="103">
        <v>49766</v>
      </c>
      <c r="B239" s="5">
        <f>VLOOKUP($A239,'ESAI - Q3 - High Case'!$A$56:$N$343,9)</f>
        <v>93.785957702739552</v>
      </c>
      <c r="C239" s="2">
        <f t="shared" si="36"/>
        <v>96.59953643382174</v>
      </c>
      <c r="D239" s="2">
        <f t="shared" si="40"/>
        <v>8.8833810347914106</v>
      </c>
      <c r="E239" s="2">
        <f t="shared" si="41"/>
        <v>105.48291746861315</v>
      </c>
      <c r="G239" s="2">
        <f>VLOOKUP($A239,'ESAI - Q3 - High Case'!$A$56:$N$343,10)</f>
        <v>75.000306324751165</v>
      </c>
      <c r="H239" s="2">
        <f t="shared" si="37"/>
        <v>77.250315514493707</v>
      </c>
      <c r="I239" s="2">
        <f t="shared" si="42"/>
        <v>4.2292744918183871</v>
      </c>
      <c r="J239" s="2">
        <f t="shared" si="43"/>
        <v>81.479590006312094</v>
      </c>
      <c r="L239" s="2">
        <f t="shared" si="44"/>
        <v>93.785957702739552</v>
      </c>
      <c r="M239" s="2">
        <f t="shared" si="38"/>
        <v>96.59953643382174</v>
      </c>
      <c r="N239" s="2"/>
      <c r="O239" s="2">
        <f t="shared" si="45"/>
        <v>96.59953643382174</v>
      </c>
      <c r="Q239" s="2">
        <f t="shared" si="46"/>
        <v>75.000306324751165</v>
      </c>
      <c r="R239" s="2">
        <f t="shared" si="39"/>
        <v>77.250315514493707</v>
      </c>
      <c r="S239" s="2"/>
      <c r="T239" s="2">
        <f t="shared" si="47"/>
        <v>77.250315514493707</v>
      </c>
      <c r="V239" s="11"/>
    </row>
    <row r="240" spans="1:22" ht="15" customHeight="1" x14ac:dyDescent="0.2">
      <c r="A240" s="103">
        <v>49796</v>
      </c>
      <c r="B240" s="5">
        <f>VLOOKUP($A240,'ESAI - Q3 - High Case'!$A$56:$N$343,9)</f>
        <v>105.5995347563755</v>
      </c>
      <c r="C240" s="2">
        <f t="shared" si="36"/>
        <v>108.76752079906677</v>
      </c>
      <c r="D240" s="2">
        <f t="shared" si="40"/>
        <v>8.8833810347914106</v>
      </c>
      <c r="E240" s="2">
        <f t="shared" si="41"/>
        <v>117.65090183385819</v>
      </c>
      <c r="G240" s="2">
        <f>VLOOKUP($A240,'ESAI - Q3 - High Case'!$A$56:$N$343,10)</f>
        <v>76.863642566458225</v>
      </c>
      <c r="H240" s="2">
        <f t="shared" si="37"/>
        <v>79.16955184345197</v>
      </c>
      <c r="I240" s="2">
        <f t="shared" si="42"/>
        <v>4.2292744918183871</v>
      </c>
      <c r="J240" s="2">
        <f t="shared" si="43"/>
        <v>83.398826335270357</v>
      </c>
      <c r="L240" s="2">
        <f t="shared" si="44"/>
        <v>105.5995347563755</v>
      </c>
      <c r="M240" s="2">
        <f t="shared" si="38"/>
        <v>108.76752079906677</v>
      </c>
      <c r="N240" s="2"/>
      <c r="O240" s="2">
        <f t="shared" si="45"/>
        <v>108.76752079906677</v>
      </c>
      <c r="Q240" s="2">
        <f t="shared" si="46"/>
        <v>76.863642566458225</v>
      </c>
      <c r="R240" s="2">
        <f t="shared" si="39"/>
        <v>79.16955184345197</v>
      </c>
      <c r="S240" s="2"/>
      <c r="T240" s="2">
        <f t="shared" si="47"/>
        <v>79.16955184345197</v>
      </c>
      <c r="V240" s="11"/>
    </row>
    <row r="241" spans="1:22" ht="15" customHeight="1" x14ac:dyDescent="0.2">
      <c r="A241" s="103">
        <v>49827</v>
      </c>
      <c r="B241" s="5">
        <f>VLOOKUP($A241,'ESAI - Q3 - High Case'!$A$56:$N$343,9)</f>
        <v>110.17133998492523</v>
      </c>
      <c r="C241" s="2">
        <f t="shared" si="36"/>
        <v>113.47648018447299</v>
      </c>
      <c r="D241" s="2">
        <f t="shared" si="40"/>
        <v>8.8833810347914106</v>
      </c>
      <c r="E241" s="2">
        <f t="shared" si="41"/>
        <v>122.3598612192644</v>
      </c>
      <c r="G241" s="2">
        <f>VLOOKUP($A241,'ESAI - Q3 - High Case'!$A$56:$N$343,10)</f>
        <v>79.186006997132154</v>
      </c>
      <c r="H241" s="2">
        <f t="shared" si="37"/>
        <v>81.561587207046117</v>
      </c>
      <c r="I241" s="2">
        <f t="shared" si="42"/>
        <v>4.2292744918183871</v>
      </c>
      <c r="J241" s="2">
        <f t="shared" si="43"/>
        <v>85.790861698864504</v>
      </c>
      <c r="L241" s="2">
        <f t="shared" si="44"/>
        <v>110.17133998492523</v>
      </c>
      <c r="M241" s="2">
        <f t="shared" si="38"/>
        <v>113.47648018447299</v>
      </c>
      <c r="N241" s="2"/>
      <c r="O241" s="2">
        <f t="shared" si="45"/>
        <v>113.47648018447299</v>
      </c>
      <c r="Q241" s="2">
        <f t="shared" si="46"/>
        <v>79.186006997132154</v>
      </c>
      <c r="R241" s="2">
        <f t="shared" si="39"/>
        <v>81.561587207046117</v>
      </c>
      <c r="S241" s="2"/>
      <c r="T241" s="2">
        <f t="shared" si="47"/>
        <v>81.561587207046117</v>
      </c>
      <c r="V241" s="11"/>
    </row>
    <row r="242" spans="1:22" ht="15" customHeight="1" x14ac:dyDescent="0.2">
      <c r="A242" s="103">
        <v>49857</v>
      </c>
      <c r="B242" s="5">
        <f>VLOOKUP($A242,'ESAI - Q3 - High Case'!$A$56:$N$343,9)</f>
        <v>131.69332642175345</v>
      </c>
      <c r="C242" s="2">
        <f t="shared" si="36"/>
        <v>135.64412621440607</v>
      </c>
      <c r="D242" s="2">
        <f t="shared" si="40"/>
        <v>8.8833810347914106</v>
      </c>
      <c r="E242" s="2">
        <f t="shared" si="41"/>
        <v>144.52750724919747</v>
      </c>
      <c r="G242" s="2">
        <f>VLOOKUP($A242,'ESAI - Q3 - High Case'!$A$56:$N$343,10)</f>
        <v>84.260781696416345</v>
      </c>
      <c r="H242" s="2">
        <f t="shared" si="37"/>
        <v>86.788605147308843</v>
      </c>
      <c r="I242" s="2">
        <f t="shared" si="42"/>
        <v>4.2292744918183871</v>
      </c>
      <c r="J242" s="2">
        <f t="shared" si="43"/>
        <v>91.01787963912723</v>
      </c>
      <c r="L242" s="2">
        <f t="shared" si="44"/>
        <v>131.69332642175345</v>
      </c>
      <c r="M242" s="2">
        <f t="shared" si="38"/>
        <v>135.64412621440607</v>
      </c>
      <c r="N242" s="2"/>
      <c r="O242" s="2">
        <f t="shared" si="45"/>
        <v>135.64412621440607</v>
      </c>
      <c r="Q242" s="2">
        <f t="shared" si="46"/>
        <v>84.260781696416345</v>
      </c>
      <c r="R242" s="2">
        <f t="shared" si="39"/>
        <v>86.788605147308843</v>
      </c>
      <c r="S242" s="2"/>
      <c r="T242" s="2">
        <f t="shared" si="47"/>
        <v>86.788605147308843</v>
      </c>
      <c r="V242" s="11"/>
    </row>
    <row r="243" spans="1:22" ht="15" customHeight="1" x14ac:dyDescent="0.2">
      <c r="A243" s="103">
        <v>49888</v>
      </c>
      <c r="B243" s="5">
        <f>VLOOKUP($A243,'ESAI - Q3 - High Case'!$A$56:$N$343,9)</f>
        <v>105.84754530415955</v>
      </c>
      <c r="C243" s="2">
        <f t="shared" si="36"/>
        <v>109.02297166328434</v>
      </c>
      <c r="D243" s="2">
        <f t="shared" si="40"/>
        <v>8.8833810347914106</v>
      </c>
      <c r="E243" s="2">
        <f t="shared" si="41"/>
        <v>117.90635269807575</v>
      </c>
      <c r="G243" s="2">
        <f>VLOOKUP($A243,'ESAI - Q3 - High Case'!$A$56:$N$343,10)</f>
        <v>82.688785046114759</v>
      </c>
      <c r="H243" s="2">
        <f t="shared" si="37"/>
        <v>85.169448597498203</v>
      </c>
      <c r="I243" s="2">
        <f t="shared" si="42"/>
        <v>4.2292744918183871</v>
      </c>
      <c r="J243" s="2">
        <f t="shared" si="43"/>
        <v>89.39872308931659</v>
      </c>
      <c r="L243" s="2">
        <f t="shared" si="44"/>
        <v>105.84754530415955</v>
      </c>
      <c r="M243" s="2">
        <f t="shared" si="38"/>
        <v>109.02297166328434</v>
      </c>
      <c r="N243" s="2"/>
      <c r="O243" s="2">
        <f t="shared" si="45"/>
        <v>109.02297166328434</v>
      </c>
      <c r="Q243" s="2">
        <f t="shared" si="46"/>
        <v>82.688785046114759</v>
      </c>
      <c r="R243" s="2">
        <f t="shared" si="39"/>
        <v>85.169448597498203</v>
      </c>
      <c r="S243" s="2"/>
      <c r="T243" s="2">
        <f t="shared" si="47"/>
        <v>85.169448597498203</v>
      </c>
      <c r="V243" s="11"/>
    </row>
    <row r="244" spans="1:22" ht="15" customHeight="1" x14ac:dyDescent="0.2">
      <c r="A244" s="103">
        <v>49919</v>
      </c>
      <c r="B244" s="5">
        <f>VLOOKUP($A244,'ESAI - Q3 - High Case'!$A$56:$N$343,9)</f>
        <v>89.152344130491684</v>
      </c>
      <c r="C244" s="2">
        <f t="shared" si="36"/>
        <v>91.826914454406435</v>
      </c>
      <c r="D244" s="2">
        <f t="shared" si="40"/>
        <v>8.8833810347914106</v>
      </c>
      <c r="E244" s="2">
        <f t="shared" si="41"/>
        <v>100.71029548919785</v>
      </c>
      <c r="G244" s="2">
        <f>VLOOKUP($A244,'ESAI - Q3 - High Case'!$A$56:$N$343,10)</f>
        <v>78.550362617293032</v>
      </c>
      <c r="H244" s="2">
        <f t="shared" si="37"/>
        <v>80.906873495811823</v>
      </c>
      <c r="I244" s="2">
        <f t="shared" si="42"/>
        <v>4.2292744918183871</v>
      </c>
      <c r="J244" s="2">
        <f t="shared" si="43"/>
        <v>85.13614798763021</v>
      </c>
      <c r="L244" s="2">
        <f t="shared" si="44"/>
        <v>89.152344130491684</v>
      </c>
      <c r="M244" s="2">
        <f t="shared" si="38"/>
        <v>91.826914454406435</v>
      </c>
      <c r="N244" s="2"/>
      <c r="O244" s="2">
        <f t="shared" si="45"/>
        <v>91.826914454406435</v>
      </c>
      <c r="Q244" s="2">
        <f t="shared" si="46"/>
        <v>78.550362617293032</v>
      </c>
      <c r="R244" s="2">
        <f t="shared" si="39"/>
        <v>80.906873495811823</v>
      </c>
      <c r="S244" s="2"/>
      <c r="T244" s="2">
        <f t="shared" si="47"/>
        <v>80.906873495811823</v>
      </c>
      <c r="V244" s="11"/>
    </row>
    <row r="245" spans="1:22" ht="15" customHeight="1" x14ac:dyDescent="0.2">
      <c r="A245" s="103">
        <v>49949</v>
      </c>
      <c r="B245" s="5">
        <f>VLOOKUP($A245,'ESAI - Q3 - High Case'!$A$56:$N$343,9)</f>
        <v>85.088943305701406</v>
      </c>
      <c r="C245" s="2">
        <f t="shared" si="36"/>
        <v>87.641611604872452</v>
      </c>
      <c r="D245" s="2">
        <f t="shared" si="40"/>
        <v>8.8833810347914106</v>
      </c>
      <c r="E245" s="2">
        <f t="shared" si="41"/>
        <v>96.524992639663864</v>
      </c>
      <c r="G245" s="2">
        <f>VLOOKUP($A245,'ESAI - Q3 - High Case'!$A$56:$N$343,10)</f>
        <v>75.124846647281586</v>
      </c>
      <c r="H245" s="2">
        <f t="shared" si="37"/>
        <v>77.378592046700035</v>
      </c>
      <c r="I245" s="2">
        <f t="shared" si="42"/>
        <v>4.2292744918183871</v>
      </c>
      <c r="J245" s="2">
        <f t="shared" si="43"/>
        <v>81.607866538518422</v>
      </c>
      <c r="L245" s="2">
        <f t="shared" si="44"/>
        <v>85.088943305701406</v>
      </c>
      <c r="M245" s="2">
        <f t="shared" si="38"/>
        <v>87.641611604872452</v>
      </c>
      <c r="N245" s="2"/>
      <c r="O245" s="2">
        <f t="shared" si="45"/>
        <v>87.641611604872452</v>
      </c>
      <c r="Q245" s="2">
        <f t="shared" si="46"/>
        <v>75.124846647281586</v>
      </c>
      <c r="R245" s="2">
        <f t="shared" si="39"/>
        <v>77.378592046700035</v>
      </c>
      <c r="S245" s="2"/>
      <c r="T245" s="2">
        <f t="shared" si="47"/>
        <v>77.378592046700035</v>
      </c>
      <c r="V245" s="11"/>
    </row>
    <row r="246" spans="1:22" ht="15" customHeight="1" x14ac:dyDescent="0.2">
      <c r="A246" s="103">
        <v>49980</v>
      </c>
      <c r="B246" s="5">
        <f>VLOOKUP($A246,'ESAI - Q3 - High Case'!$A$56:$N$343,9)</f>
        <v>98.336252788493823</v>
      </c>
      <c r="C246" s="2">
        <f t="shared" si="36"/>
        <v>101.28634037214864</v>
      </c>
      <c r="D246" s="2">
        <f t="shared" si="40"/>
        <v>8.8833810347914106</v>
      </c>
      <c r="E246" s="2">
        <f t="shared" si="41"/>
        <v>110.16972140694006</v>
      </c>
      <c r="G246" s="2">
        <f>VLOOKUP($A246,'ESAI - Q3 - High Case'!$A$56:$N$343,10)</f>
        <v>83.615584290332592</v>
      </c>
      <c r="H246" s="2">
        <f t="shared" si="37"/>
        <v>86.124051819042577</v>
      </c>
      <c r="I246" s="2">
        <f t="shared" si="42"/>
        <v>4.2292744918183871</v>
      </c>
      <c r="J246" s="2">
        <f t="shared" si="43"/>
        <v>90.353326310860965</v>
      </c>
      <c r="L246" s="2">
        <f t="shared" si="44"/>
        <v>98.336252788493823</v>
      </c>
      <c r="M246" s="2">
        <f t="shared" si="38"/>
        <v>101.28634037214864</v>
      </c>
      <c r="N246" s="2"/>
      <c r="O246" s="2">
        <f t="shared" si="45"/>
        <v>101.28634037214864</v>
      </c>
      <c r="Q246" s="2">
        <f t="shared" si="46"/>
        <v>83.615584290332592</v>
      </c>
      <c r="R246" s="2">
        <f t="shared" si="39"/>
        <v>86.124051819042577</v>
      </c>
      <c r="S246" s="2"/>
      <c r="T246" s="2">
        <f t="shared" si="47"/>
        <v>86.124051819042577</v>
      </c>
      <c r="V246" s="11"/>
    </row>
    <row r="247" spans="1:22" ht="15" customHeight="1" x14ac:dyDescent="0.2">
      <c r="A247" s="104">
        <v>50010</v>
      </c>
      <c r="B247" s="110">
        <f>VLOOKUP($A247,'ESAI - Q3 - High Case'!$A$56:$N$343,9)</f>
        <v>141.62846447976034</v>
      </c>
      <c r="C247" s="9">
        <f t="shared" si="36"/>
        <v>145.87731841415317</v>
      </c>
      <c r="D247" s="9">
        <f t="shared" si="40"/>
        <v>8.8833810347914106</v>
      </c>
      <c r="E247" s="9">
        <f t="shared" si="41"/>
        <v>154.76069944894456</v>
      </c>
      <c r="F247" s="111"/>
      <c r="G247" s="9">
        <f>VLOOKUP($A247,'ESAI - Q3 - High Case'!$A$56:$N$343,10)</f>
        <v>109.562682904227</v>
      </c>
      <c r="H247" s="9">
        <f t="shared" si="37"/>
        <v>112.84956339135381</v>
      </c>
      <c r="I247" s="9">
        <f t="shared" si="42"/>
        <v>4.2292744918183871</v>
      </c>
      <c r="J247" s="9">
        <f t="shared" si="43"/>
        <v>117.0788378831722</v>
      </c>
      <c r="K247" s="111"/>
      <c r="L247" s="9">
        <f t="shared" si="44"/>
        <v>141.62846447976034</v>
      </c>
      <c r="M247" s="9">
        <f t="shared" si="38"/>
        <v>145.87731841415317</v>
      </c>
      <c r="N247" s="9"/>
      <c r="O247" s="9">
        <f t="shared" si="45"/>
        <v>145.87731841415317</v>
      </c>
      <c r="P247" s="111"/>
      <c r="Q247" s="9">
        <f t="shared" si="46"/>
        <v>109.562682904227</v>
      </c>
      <c r="R247" s="9">
        <f t="shared" si="39"/>
        <v>112.84956339135381</v>
      </c>
      <c r="S247" s="9"/>
      <c r="T247" s="9">
        <f t="shared" si="47"/>
        <v>112.84956339135381</v>
      </c>
      <c r="V247" s="11"/>
    </row>
    <row r="248" spans="1:22" ht="15" customHeight="1" x14ac:dyDescent="0.2">
      <c r="A248" s="103">
        <v>50041</v>
      </c>
      <c r="B248" s="5">
        <f>VLOOKUP($A248,'ESAI - Q3 - High Case'!$A$56:$N$343,9)</f>
        <v>196.65451585631124</v>
      </c>
      <c r="C248" s="2">
        <f t="shared" si="36"/>
        <v>202.55415133200057</v>
      </c>
      <c r="D248" s="2">
        <f t="shared" si="40"/>
        <v>8.9722148451393249</v>
      </c>
      <c r="E248" s="2">
        <f t="shared" si="41"/>
        <v>211.52636617713989</v>
      </c>
      <c r="G248" s="2">
        <f>VLOOKUP($A248,'ESAI - Q3 - High Case'!$A$56:$N$343,10)</f>
        <v>137.63024455999701</v>
      </c>
      <c r="H248" s="2">
        <f t="shared" si="37"/>
        <v>141.75915189679694</v>
      </c>
      <c r="I248" s="2">
        <f t="shared" si="42"/>
        <v>4.2715672367365718</v>
      </c>
      <c r="J248" s="2">
        <f t="shared" si="43"/>
        <v>146.03071913353349</v>
      </c>
      <c r="L248" s="2">
        <f t="shared" si="44"/>
        <v>196.65451585631124</v>
      </c>
      <c r="M248" s="2">
        <f t="shared" si="38"/>
        <v>202.55415133200057</v>
      </c>
      <c r="N248" s="2"/>
      <c r="O248" s="2">
        <f t="shared" si="45"/>
        <v>202.55415133200057</v>
      </c>
      <c r="Q248" s="2">
        <f t="shared" si="46"/>
        <v>137.63024455999701</v>
      </c>
      <c r="R248" s="2">
        <f t="shared" si="39"/>
        <v>141.75915189679694</v>
      </c>
      <c r="S248" s="2"/>
      <c r="T248" s="2">
        <f t="shared" si="47"/>
        <v>141.75915189679694</v>
      </c>
      <c r="V248" s="11"/>
    </row>
    <row r="249" spans="1:22" ht="15" customHeight="1" x14ac:dyDescent="0.2">
      <c r="A249" s="103">
        <v>50072</v>
      </c>
      <c r="B249" s="5">
        <f>VLOOKUP($A249,'ESAI - Q3 - High Case'!$A$56:$N$343,9)</f>
        <v>146.82981857127621</v>
      </c>
      <c r="C249" s="2">
        <f t="shared" si="36"/>
        <v>151.23471312841448</v>
      </c>
      <c r="D249" s="2">
        <f t="shared" si="40"/>
        <v>8.9722148451393249</v>
      </c>
      <c r="E249" s="2">
        <f t="shared" si="41"/>
        <v>160.2069279735538</v>
      </c>
      <c r="G249" s="2">
        <f>VLOOKUP($A249,'ESAI - Q3 - High Case'!$A$56:$N$343,10)</f>
        <v>123.79056065472784</v>
      </c>
      <c r="H249" s="2">
        <f t="shared" si="37"/>
        <v>127.50427747436967</v>
      </c>
      <c r="I249" s="2">
        <f t="shared" si="42"/>
        <v>4.2715672367365718</v>
      </c>
      <c r="J249" s="2">
        <f t="shared" si="43"/>
        <v>131.77584471110623</v>
      </c>
      <c r="L249" s="2">
        <f t="shared" si="44"/>
        <v>146.82981857127621</v>
      </c>
      <c r="M249" s="2">
        <f t="shared" si="38"/>
        <v>151.23471312841448</v>
      </c>
      <c r="N249" s="2"/>
      <c r="O249" s="2">
        <f t="shared" si="45"/>
        <v>151.23471312841448</v>
      </c>
      <c r="Q249" s="2">
        <f t="shared" si="46"/>
        <v>123.79056065472784</v>
      </c>
      <c r="R249" s="2">
        <f t="shared" si="39"/>
        <v>127.50427747436967</v>
      </c>
      <c r="S249" s="2"/>
      <c r="T249" s="2">
        <f t="shared" si="47"/>
        <v>127.50427747436967</v>
      </c>
      <c r="V249" s="11"/>
    </row>
    <row r="250" spans="1:22" ht="15" customHeight="1" x14ac:dyDescent="0.2">
      <c r="A250" s="103">
        <v>50100</v>
      </c>
      <c r="B250" s="5">
        <f>VLOOKUP($A250,'ESAI - Q3 - High Case'!$A$56:$N$343,9)</f>
        <v>102.59221509804775</v>
      </c>
      <c r="C250" s="2">
        <f t="shared" si="36"/>
        <v>105.66998155098918</v>
      </c>
      <c r="D250" s="2">
        <f t="shared" si="40"/>
        <v>8.9722148451393249</v>
      </c>
      <c r="E250" s="2">
        <f t="shared" si="41"/>
        <v>114.6421963961285</v>
      </c>
      <c r="G250" s="2">
        <f>VLOOKUP($A250,'ESAI - Q3 - High Case'!$A$56:$N$343,10)</f>
        <v>85.430138109080048</v>
      </c>
      <c r="H250" s="2">
        <f t="shared" si="37"/>
        <v>87.993042252352453</v>
      </c>
      <c r="I250" s="2">
        <f t="shared" si="42"/>
        <v>4.2715672367365718</v>
      </c>
      <c r="J250" s="2">
        <f t="shared" si="43"/>
        <v>92.264609489089025</v>
      </c>
      <c r="L250" s="2">
        <f t="shared" si="44"/>
        <v>102.59221509804775</v>
      </c>
      <c r="M250" s="2">
        <f t="shared" si="38"/>
        <v>105.66998155098918</v>
      </c>
      <c r="N250" s="2"/>
      <c r="O250" s="2">
        <f t="shared" si="45"/>
        <v>105.66998155098918</v>
      </c>
      <c r="Q250" s="2">
        <f t="shared" si="46"/>
        <v>85.430138109080048</v>
      </c>
      <c r="R250" s="2">
        <f t="shared" si="39"/>
        <v>87.993042252352453</v>
      </c>
      <c r="S250" s="2"/>
      <c r="T250" s="2">
        <f t="shared" si="47"/>
        <v>87.993042252352453</v>
      </c>
      <c r="V250" s="11"/>
    </row>
    <row r="251" spans="1:22" ht="15" customHeight="1" x14ac:dyDescent="0.2">
      <c r="A251" s="103">
        <v>50131</v>
      </c>
      <c r="B251" s="5">
        <f>VLOOKUP($A251,'ESAI - Q3 - High Case'!$A$56:$N$343,9)</f>
        <v>95.661676856794344</v>
      </c>
      <c r="C251" s="2">
        <f t="shared" si="36"/>
        <v>98.531527162498179</v>
      </c>
      <c r="D251" s="2">
        <f t="shared" si="40"/>
        <v>8.9722148451393249</v>
      </c>
      <c r="E251" s="2">
        <f t="shared" si="41"/>
        <v>107.5037420076375</v>
      </c>
      <c r="G251" s="2">
        <f>VLOOKUP($A251,'ESAI - Q3 - High Case'!$A$56:$N$343,10)</f>
        <v>76.500312451246188</v>
      </c>
      <c r="H251" s="2">
        <f t="shared" si="37"/>
        <v>78.795321824783571</v>
      </c>
      <c r="I251" s="2">
        <f t="shared" si="42"/>
        <v>4.2715672367365718</v>
      </c>
      <c r="J251" s="2">
        <f t="shared" si="43"/>
        <v>83.066889061520143</v>
      </c>
      <c r="L251" s="2">
        <f t="shared" si="44"/>
        <v>95.661676856794344</v>
      </c>
      <c r="M251" s="2">
        <f t="shared" si="38"/>
        <v>98.531527162498179</v>
      </c>
      <c r="N251" s="2"/>
      <c r="O251" s="2">
        <f t="shared" si="45"/>
        <v>98.531527162498179</v>
      </c>
      <c r="Q251" s="2">
        <f t="shared" si="46"/>
        <v>76.500312451246188</v>
      </c>
      <c r="R251" s="2">
        <f t="shared" si="39"/>
        <v>78.795321824783571</v>
      </c>
      <c r="S251" s="2"/>
      <c r="T251" s="2">
        <f t="shared" si="47"/>
        <v>78.795321824783571</v>
      </c>
      <c r="V251" s="11"/>
    </row>
    <row r="252" spans="1:22" ht="15" customHeight="1" x14ac:dyDescent="0.2">
      <c r="A252" s="103">
        <v>50161</v>
      </c>
      <c r="B252" s="5">
        <f>VLOOKUP($A252,'ESAI - Q3 - High Case'!$A$56:$N$343,9)</f>
        <v>107.71152545150302</v>
      </c>
      <c r="C252" s="2">
        <f t="shared" si="36"/>
        <v>110.94287121504811</v>
      </c>
      <c r="D252" s="2">
        <f t="shared" si="40"/>
        <v>8.9722148451393249</v>
      </c>
      <c r="E252" s="2">
        <f t="shared" si="41"/>
        <v>119.91508606018743</v>
      </c>
      <c r="G252" s="2">
        <f>VLOOKUP($A252,'ESAI - Q3 - High Case'!$A$56:$N$343,10)</f>
        <v>78.400915417787388</v>
      </c>
      <c r="H252" s="2">
        <f t="shared" si="37"/>
        <v>80.752942880321015</v>
      </c>
      <c r="I252" s="2">
        <f t="shared" si="42"/>
        <v>4.2715672367365718</v>
      </c>
      <c r="J252" s="2">
        <f t="shared" si="43"/>
        <v>85.024510117057588</v>
      </c>
      <c r="L252" s="2">
        <f t="shared" si="44"/>
        <v>107.71152545150302</v>
      </c>
      <c r="M252" s="2">
        <f t="shared" si="38"/>
        <v>110.94287121504811</v>
      </c>
      <c r="N252" s="2"/>
      <c r="O252" s="2">
        <f t="shared" si="45"/>
        <v>110.94287121504811</v>
      </c>
      <c r="Q252" s="2">
        <f t="shared" si="46"/>
        <v>78.400915417787388</v>
      </c>
      <c r="R252" s="2">
        <f t="shared" si="39"/>
        <v>80.752942880321015</v>
      </c>
      <c r="S252" s="2"/>
      <c r="T252" s="2">
        <f t="shared" si="47"/>
        <v>80.752942880321015</v>
      </c>
      <c r="V252" s="11"/>
    </row>
    <row r="253" spans="1:22" ht="15" customHeight="1" x14ac:dyDescent="0.2">
      <c r="A253" s="103">
        <v>50192</v>
      </c>
      <c r="B253" s="5">
        <f>VLOOKUP($A253,'ESAI - Q3 - High Case'!$A$56:$N$343,9)</f>
        <v>112.37476678462373</v>
      </c>
      <c r="C253" s="2">
        <f t="shared" si="36"/>
        <v>115.74600978816244</v>
      </c>
      <c r="D253" s="2">
        <f t="shared" si="40"/>
        <v>8.9722148451393249</v>
      </c>
      <c r="E253" s="2">
        <f t="shared" si="41"/>
        <v>124.71822463330176</v>
      </c>
      <c r="G253" s="2">
        <f>VLOOKUP($A253,'ESAI - Q3 - High Case'!$A$56:$N$343,10)</f>
        <v>80.769727137074796</v>
      </c>
      <c r="H253" s="2">
        <f t="shared" si="37"/>
        <v>83.192818951187036</v>
      </c>
      <c r="I253" s="2">
        <f t="shared" si="42"/>
        <v>4.2715672367365718</v>
      </c>
      <c r="J253" s="2">
        <f t="shared" si="43"/>
        <v>87.464386187923608</v>
      </c>
      <c r="L253" s="2">
        <f t="shared" si="44"/>
        <v>112.37476678462373</v>
      </c>
      <c r="M253" s="2">
        <f t="shared" si="38"/>
        <v>115.74600978816244</v>
      </c>
      <c r="N253" s="2"/>
      <c r="O253" s="2">
        <f t="shared" si="45"/>
        <v>115.74600978816244</v>
      </c>
      <c r="Q253" s="2">
        <f t="shared" si="46"/>
        <v>80.769727137074796</v>
      </c>
      <c r="R253" s="2">
        <f t="shared" si="39"/>
        <v>83.192818951187036</v>
      </c>
      <c r="S253" s="2"/>
      <c r="T253" s="2">
        <f t="shared" si="47"/>
        <v>83.192818951187036</v>
      </c>
      <c r="V253" s="11"/>
    </row>
    <row r="254" spans="1:22" ht="15" customHeight="1" x14ac:dyDescent="0.2">
      <c r="A254" s="103">
        <v>50222</v>
      </c>
      <c r="B254" s="5">
        <f>VLOOKUP($A254,'ESAI - Q3 - High Case'!$A$56:$N$343,9)</f>
        <v>134.32719295018853</v>
      </c>
      <c r="C254" s="2">
        <f t="shared" si="36"/>
        <v>138.35700873869419</v>
      </c>
      <c r="D254" s="2">
        <f t="shared" si="40"/>
        <v>8.9722148451393249</v>
      </c>
      <c r="E254" s="2">
        <f t="shared" si="41"/>
        <v>147.32922358383351</v>
      </c>
      <c r="G254" s="2">
        <f>VLOOKUP($A254,'ESAI - Q3 - High Case'!$A$56:$N$343,10)</f>
        <v>85.945997330344667</v>
      </c>
      <c r="H254" s="2">
        <f t="shared" si="37"/>
        <v>88.524377250255014</v>
      </c>
      <c r="I254" s="2">
        <f t="shared" si="42"/>
        <v>4.2715672367365718</v>
      </c>
      <c r="J254" s="2">
        <f t="shared" si="43"/>
        <v>92.795944486991587</v>
      </c>
      <c r="L254" s="2">
        <f t="shared" si="44"/>
        <v>134.32719295018853</v>
      </c>
      <c r="M254" s="2">
        <f t="shared" si="38"/>
        <v>138.35700873869419</v>
      </c>
      <c r="N254" s="2"/>
      <c r="O254" s="2">
        <f t="shared" si="45"/>
        <v>138.35700873869419</v>
      </c>
      <c r="Q254" s="2">
        <f t="shared" si="46"/>
        <v>85.945997330344667</v>
      </c>
      <c r="R254" s="2">
        <f t="shared" si="39"/>
        <v>88.524377250255014</v>
      </c>
      <c r="S254" s="2"/>
      <c r="T254" s="2">
        <f t="shared" si="47"/>
        <v>88.524377250255014</v>
      </c>
      <c r="V254" s="11"/>
    </row>
    <row r="255" spans="1:22" ht="15" customHeight="1" x14ac:dyDescent="0.2">
      <c r="A255" s="103">
        <v>50253</v>
      </c>
      <c r="B255" s="5">
        <f>VLOOKUP($A255,'ESAI - Q3 - High Case'!$A$56:$N$343,9)</f>
        <v>107.96449621024274</v>
      </c>
      <c r="C255" s="2">
        <f t="shared" si="36"/>
        <v>111.20343109655003</v>
      </c>
      <c r="D255" s="2">
        <f t="shared" si="40"/>
        <v>8.9722148451393249</v>
      </c>
      <c r="E255" s="2">
        <f t="shared" si="41"/>
        <v>120.17564594168935</v>
      </c>
      <c r="G255" s="2">
        <f>VLOOKUP($A255,'ESAI - Q3 - High Case'!$A$56:$N$343,10)</f>
        <v>84.342560747037055</v>
      </c>
      <c r="H255" s="2">
        <f t="shared" si="37"/>
        <v>86.872837569448166</v>
      </c>
      <c r="I255" s="2">
        <f t="shared" si="42"/>
        <v>4.2715672367365718</v>
      </c>
      <c r="J255" s="2">
        <f t="shared" si="43"/>
        <v>91.144404806184738</v>
      </c>
      <c r="L255" s="2">
        <f t="shared" si="44"/>
        <v>107.96449621024274</v>
      </c>
      <c r="M255" s="2">
        <f t="shared" si="38"/>
        <v>111.20343109655003</v>
      </c>
      <c r="N255" s="2"/>
      <c r="O255" s="2">
        <f t="shared" si="45"/>
        <v>111.20343109655003</v>
      </c>
      <c r="Q255" s="2">
        <f t="shared" si="46"/>
        <v>84.342560747037055</v>
      </c>
      <c r="R255" s="2">
        <f t="shared" si="39"/>
        <v>86.872837569448166</v>
      </c>
      <c r="S255" s="2"/>
      <c r="T255" s="2">
        <f t="shared" si="47"/>
        <v>86.872837569448166</v>
      </c>
      <c r="V255" s="11"/>
    </row>
    <row r="256" spans="1:22" ht="15" customHeight="1" x14ac:dyDescent="0.2">
      <c r="A256" s="103">
        <v>50284</v>
      </c>
      <c r="B256" s="5">
        <f>VLOOKUP($A256,'ESAI - Q3 - High Case'!$A$56:$N$343,9)</f>
        <v>90.935391013101523</v>
      </c>
      <c r="C256" s="2">
        <f t="shared" si="36"/>
        <v>93.663452743494574</v>
      </c>
      <c r="D256" s="2">
        <f t="shared" si="40"/>
        <v>8.9722148451393249</v>
      </c>
      <c r="E256" s="2">
        <f t="shared" si="41"/>
        <v>102.63566758863389</v>
      </c>
      <c r="G256" s="2">
        <f>VLOOKUP($A256,'ESAI - Q3 - High Case'!$A$56:$N$343,10)</f>
        <v>80.121369869638897</v>
      </c>
      <c r="H256" s="2">
        <f t="shared" si="37"/>
        <v>82.525010965728072</v>
      </c>
      <c r="I256" s="2">
        <f t="shared" si="42"/>
        <v>4.2715672367365718</v>
      </c>
      <c r="J256" s="2">
        <f t="shared" si="43"/>
        <v>86.796578202464644</v>
      </c>
      <c r="L256" s="2">
        <f t="shared" si="44"/>
        <v>90.935391013101523</v>
      </c>
      <c r="M256" s="2">
        <f t="shared" si="38"/>
        <v>93.663452743494574</v>
      </c>
      <c r="N256" s="2"/>
      <c r="O256" s="2">
        <f t="shared" si="45"/>
        <v>93.663452743494574</v>
      </c>
      <c r="Q256" s="2">
        <f t="shared" si="46"/>
        <v>80.121369869638897</v>
      </c>
      <c r="R256" s="2">
        <f t="shared" si="39"/>
        <v>82.525010965728072</v>
      </c>
      <c r="S256" s="2"/>
      <c r="T256" s="2">
        <f t="shared" si="47"/>
        <v>82.525010965728072</v>
      </c>
      <c r="V256" s="11"/>
    </row>
    <row r="257" spans="1:22" ht="15" customHeight="1" x14ac:dyDescent="0.2">
      <c r="A257" s="103">
        <v>50314</v>
      </c>
      <c r="B257" s="5">
        <f>VLOOKUP($A257,'ESAI - Q3 - High Case'!$A$56:$N$343,9)</f>
        <v>86.790722171815432</v>
      </c>
      <c r="C257" s="2">
        <f t="shared" si="36"/>
        <v>89.394443836969899</v>
      </c>
      <c r="D257" s="2">
        <f t="shared" si="40"/>
        <v>8.9722148451393249</v>
      </c>
      <c r="E257" s="2">
        <f t="shared" si="41"/>
        <v>98.366658682109218</v>
      </c>
      <c r="G257" s="2">
        <f>VLOOKUP($A257,'ESAI - Q3 - High Case'!$A$56:$N$343,10)</f>
        <v>76.627343580227219</v>
      </c>
      <c r="H257" s="2">
        <f t="shared" si="37"/>
        <v>78.926163887634033</v>
      </c>
      <c r="I257" s="2">
        <f t="shared" si="42"/>
        <v>4.2715672367365718</v>
      </c>
      <c r="J257" s="2">
        <f t="shared" si="43"/>
        <v>83.197731124370605</v>
      </c>
      <c r="L257" s="2">
        <f t="shared" si="44"/>
        <v>86.790722171815432</v>
      </c>
      <c r="M257" s="2">
        <f t="shared" si="38"/>
        <v>89.394443836969899</v>
      </c>
      <c r="N257" s="2"/>
      <c r="O257" s="2">
        <f t="shared" si="45"/>
        <v>89.394443836969899</v>
      </c>
      <c r="Q257" s="2">
        <f t="shared" si="46"/>
        <v>76.627343580227219</v>
      </c>
      <c r="R257" s="2">
        <f t="shared" si="39"/>
        <v>78.926163887634033</v>
      </c>
      <c r="S257" s="2"/>
      <c r="T257" s="2">
        <f t="shared" si="47"/>
        <v>78.926163887634033</v>
      </c>
      <c r="V257" s="11"/>
    </row>
    <row r="258" spans="1:22" ht="15" customHeight="1" x14ac:dyDescent="0.2">
      <c r="A258" s="103">
        <v>50345</v>
      </c>
      <c r="B258" s="5">
        <f>VLOOKUP($A258,'ESAI - Q3 - High Case'!$A$56:$N$343,9)</f>
        <v>100.30297784426371</v>
      </c>
      <c r="C258" s="2">
        <f t="shared" si="36"/>
        <v>103.31206717959162</v>
      </c>
      <c r="D258" s="2">
        <f t="shared" si="40"/>
        <v>8.9722148451393249</v>
      </c>
      <c r="E258" s="2">
        <f t="shared" si="41"/>
        <v>112.28428202473094</v>
      </c>
      <c r="G258" s="2">
        <f>VLOOKUP($A258,'ESAI - Q3 - High Case'!$A$56:$N$343,10)</f>
        <v>85.287895976139239</v>
      </c>
      <c r="H258" s="2">
        <f t="shared" si="37"/>
        <v>87.846532855423419</v>
      </c>
      <c r="I258" s="2">
        <f t="shared" si="42"/>
        <v>4.2715672367365718</v>
      </c>
      <c r="J258" s="2">
        <f t="shared" si="43"/>
        <v>92.118100092159992</v>
      </c>
      <c r="L258" s="2">
        <f t="shared" si="44"/>
        <v>100.30297784426371</v>
      </c>
      <c r="M258" s="2">
        <f t="shared" si="38"/>
        <v>103.31206717959162</v>
      </c>
      <c r="N258" s="2"/>
      <c r="O258" s="2">
        <f t="shared" si="45"/>
        <v>103.31206717959162</v>
      </c>
      <c r="Q258" s="2">
        <f t="shared" si="46"/>
        <v>85.287895976139239</v>
      </c>
      <c r="R258" s="2">
        <f t="shared" si="39"/>
        <v>87.846532855423419</v>
      </c>
      <c r="S258" s="2"/>
      <c r="T258" s="2">
        <f t="shared" si="47"/>
        <v>87.846532855423419</v>
      </c>
      <c r="V258" s="11"/>
    </row>
    <row r="259" spans="1:22" ht="15" customHeight="1" x14ac:dyDescent="0.2">
      <c r="A259" s="103">
        <v>50375</v>
      </c>
      <c r="B259" s="5">
        <f>VLOOKUP($A259,'ESAI - Q3 - High Case'!$A$56:$N$343,9)</f>
        <v>144.46103376935554</v>
      </c>
      <c r="C259" s="2">
        <f t="shared" si="36"/>
        <v>148.79486478243621</v>
      </c>
      <c r="D259" s="2">
        <f t="shared" si="40"/>
        <v>8.9722148451393249</v>
      </c>
      <c r="E259" s="2">
        <f t="shared" si="41"/>
        <v>157.76707962757553</v>
      </c>
      <c r="G259" s="2">
        <f>VLOOKUP($A259,'ESAI - Q3 - High Case'!$A$56:$N$343,10)</f>
        <v>111.75393656231155</v>
      </c>
      <c r="H259" s="2">
        <f t="shared" si="37"/>
        <v>115.1065546591809</v>
      </c>
      <c r="I259" s="2">
        <f t="shared" si="42"/>
        <v>4.2715672367365718</v>
      </c>
      <c r="J259" s="2">
        <f t="shared" si="43"/>
        <v>119.37812189591747</v>
      </c>
      <c r="L259" s="2">
        <f t="shared" si="44"/>
        <v>144.46103376935554</v>
      </c>
      <c r="M259" s="2">
        <f t="shared" si="38"/>
        <v>148.79486478243621</v>
      </c>
      <c r="N259" s="2"/>
      <c r="O259" s="2">
        <f t="shared" si="45"/>
        <v>148.79486478243621</v>
      </c>
      <c r="Q259" s="2">
        <f t="shared" si="46"/>
        <v>111.75393656231155</v>
      </c>
      <c r="R259" s="2">
        <f t="shared" si="39"/>
        <v>115.1065546591809</v>
      </c>
      <c r="S259" s="2"/>
      <c r="T259" s="2">
        <f t="shared" si="47"/>
        <v>115.1065546591809</v>
      </c>
      <c r="V259" s="11"/>
    </row>
    <row r="260" spans="1:22" ht="15" customHeight="1" x14ac:dyDescent="0.2">
      <c r="A260" s="103">
        <v>50406</v>
      </c>
      <c r="B260" s="5">
        <f>VLOOKUP($A260,'ESAI - Q3 - High Case'!$A$56:$N$343,9)</f>
        <v>200.58760617343745</v>
      </c>
      <c r="C260" s="2">
        <f t="shared" si="36"/>
        <v>206.60523435864059</v>
      </c>
      <c r="D260" s="2">
        <f t="shared" si="40"/>
        <v>9.0619369935907184</v>
      </c>
      <c r="E260" s="2">
        <f t="shared" si="41"/>
        <v>215.66717135223129</v>
      </c>
      <c r="G260" s="2">
        <f>VLOOKUP($A260,'ESAI - Q3 - High Case'!$A$56:$N$343,10)</f>
        <v>140.38284945119696</v>
      </c>
      <c r="H260" s="2">
        <f t="shared" si="37"/>
        <v>144.59433493473287</v>
      </c>
      <c r="I260" s="2">
        <f t="shared" si="42"/>
        <v>4.3142829091039365</v>
      </c>
      <c r="J260" s="2">
        <f t="shared" si="43"/>
        <v>148.90861784383679</v>
      </c>
      <c r="L260" s="2">
        <f t="shared" si="44"/>
        <v>200.58760617343745</v>
      </c>
      <c r="M260" s="2">
        <f t="shared" si="38"/>
        <v>206.60523435864059</v>
      </c>
      <c r="N260" s="2"/>
      <c r="O260" s="2">
        <f t="shared" si="45"/>
        <v>206.60523435864059</v>
      </c>
      <c r="Q260" s="2">
        <f t="shared" si="46"/>
        <v>140.38284945119696</v>
      </c>
      <c r="R260" s="2">
        <f t="shared" si="39"/>
        <v>144.59433493473287</v>
      </c>
      <c r="S260" s="2"/>
      <c r="T260" s="2">
        <f t="shared" si="47"/>
        <v>144.59433493473287</v>
      </c>
      <c r="V260" s="11"/>
    </row>
    <row r="261" spans="1:22" ht="15" customHeight="1" x14ac:dyDescent="0.2">
      <c r="A261" s="103">
        <v>50437</v>
      </c>
      <c r="B261" s="5">
        <f>VLOOKUP($A261,'ESAI - Q3 - High Case'!$A$56:$N$343,9)</f>
        <v>149.76641494270174</v>
      </c>
      <c r="C261" s="2">
        <f t="shared" si="36"/>
        <v>154.2594073909828</v>
      </c>
      <c r="D261" s="2">
        <f t="shared" si="40"/>
        <v>9.0619369935907184</v>
      </c>
      <c r="E261" s="2">
        <f t="shared" si="41"/>
        <v>163.32134438457351</v>
      </c>
      <c r="G261" s="2">
        <f>VLOOKUP($A261,'ESAI - Q3 - High Case'!$A$56:$N$343,10)</f>
        <v>126.2663718678224</v>
      </c>
      <c r="H261" s="2">
        <f t="shared" si="37"/>
        <v>130.05436302385706</v>
      </c>
      <c r="I261" s="2">
        <f t="shared" si="42"/>
        <v>4.3142829091039365</v>
      </c>
      <c r="J261" s="2">
        <f t="shared" si="43"/>
        <v>134.36864593296099</v>
      </c>
      <c r="L261" s="2">
        <f t="shared" si="44"/>
        <v>149.76641494270174</v>
      </c>
      <c r="M261" s="2">
        <f t="shared" si="38"/>
        <v>154.2594073909828</v>
      </c>
      <c r="N261" s="2"/>
      <c r="O261" s="2">
        <f t="shared" si="45"/>
        <v>154.2594073909828</v>
      </c>
      <c r="Q261" s="2">
        <f t="shared" si="46"/>
        <v>126.2663718678224</v>
      </c>
      <c r="R261" s="2">
        <f t="shared" si="39"/>
        <v>130.05436302385706</v>
      </c>
      <c r="S261" s="2"/>
      <c r="T261" s="2">
        <f t="shared" si="47"/>
        <v>130.05436302385706</v>
      </c>
      <c r="V261" s="11"/>
    </row>
    <row r="262" spans="1:22" ht="15" customHeight="1" x14ac:dyDescent="0.2">
      <c r="A262" s="103">
        <v>50465</v>
      </c>
      <c r="B262" s="5">
        <f>VLOOKUP($A262,'ESAI - Q3 - High Case'!$A$56:$N$343,9)</f>
        <v>104.6440594000087</v>
      </c>
      <c r="C262" s="2">
        <f t="shared" si="36"/>
        <v>107.78338118200897</v>
      </c>
      <c r="D262" s="2">
        <f t="shared" si="40"/>
        <v>9.0619369935907184</v>
      </c>
      <c r="E262" s="2">
        <f t="shared" si="41"/>
        <v>116.84531817559969</v>
      </c>
      <c r="G262" s="2">
        <f>VLOOKUP($A262,'ESAI - Q3 - High Case'!$A$56:$N$343,10)</f>
        <v>87.138740871261646</v>
      </c>
      <c r="H262" s="2">
        <f t="shared" si="37"/>
        <v>89.752903097399496</v>
      </c>
      <c r="I262" s="2">
        <f t="shared" si="42"/>
        <v>4.3142829091039365</v>
      </c>
      <c r="J262" s="2">
        <f t="shared" si="43"/>
        <v>94.067186006503434</v>
      </c>
      <c r="L262" s="2">
        <f t="shared" si="44"/>
        <v>104.6440594000087</v>
      </c>
      <c r="M262" s="2">
        <f t="shared" si="38"/>
        <v>107.78338118200897</v>
      </c>
      <c r="N262" s="2"/>
      <c r="O262" s="2">
        <f t="shared" si="45"/>
        <v>107.78338118200897</v>
      </c>
      <c r="Q262" s="2">
        <f t="shared" si="46"/>
        <v>87.138740871261646</v>
      </c>
      <c r="R262" s="2">
        <f t="shared" si="39"/>
        <v>89.752903097399496</v>
      </c>
      <c r="S262" s="2"/>
      <c r="T262" s="2">
        <f t="shared" si="47"/>
        <v>89.752903097399496</v>
      </c>
      <c r="V262" s="11"/>
    </row>
    <row r="263" spans="1:22" ht="15" customHeight="1" x14ac:dyDescent="0.2">
      <c r="A263" s="103">
        <v>50496</v>
      </c>
      <c r="B263" s="5">
        <f>VLOOKUP($A263,'ESAI - Q3 - High Case'!$A$56:$N$343,9)</f>
        <v>97.574910393930239</v>
      </c>
      <c r="C263" s="2">
        <f t="shared" si="36"/>
        <v>100.50215770574815</v>
      </c>
      <c r="D263" s="2">
        <f t="shared" si="40"/>
        <v>9.0619369935907184</v>
      </c>
      <c r="E263" s="2">
        <f t="shared" si="41"/>
        <v>109.56409469933887</v>
      </c>
      <c r="G263" s="2">
        <f>VLOOKUP($A263,'ESAI - Q3 - High Case'!$A$56:$N$343,10)</f>
        <v>78.03031870027111</v>
      </c>
      <c r="H263" s="2">
        <f t="shared" si="37"/>
        <v>80.371228261279242</v>
      </c>
      <c r="I263" s="2">
        <f t="shared" si="42"/>
        <v>4.3142829091039365</v>
      </c>
      <c r="J263" s="2">
        <f t="shared" si="43"/>
        <v>84.68551117038318</v>
      </c>
      <c r="L263" s="2">
        <f t="shared" si="44"/>
        <v>97.574910393930239</v>
      </c>
      <c r="M263" s="2">
        <f t="shared" si="38"/>
        <v>100.50215770574815</v>
      </c>
      <c r="N263" s="2"/>
      <c r="O263" s="2">
        <f t="shared" si="45"/>
        <v>100.50215770574815</v>
      </c>
      <c r="Q263" s="2">
        <f t="shared" si="46"/>
        <v>78.03031870027111</v>
      </c>
      <c r="R263" s="2">
        <f t="shared" si="39"/>
        <v>80.371228261279242</v>
      </c>
      <c r="S263" s="2"/>
      <c r="T263" s="2">
        <f t="shared" si="47"/>
        <v>80.371228261279242</v>
      </c>
      <c r="V263" s="11"/>
    </row>
    <row r="264" spans="1:22" ht="15" customHeight="1" x14ac:dyDescent="0.2">
      <c r="A264" s="103">
        <v>50526</v>
      </c>
      <c r="B264" s="5">
        <f>VLOOKUP($A264,'ESAI - Q3 - High Case'!$A$56:$N$343,9)</f>
        <v>109.86575596053308</v>
      </c>
      <c r="C264" s="2">
        <f t="shared" ref="C264:C295" si="48">B264*ForEx</f>
        <v>113.16172863934908</v>
      </c>
      <c r="D264" s="2">
        <f t="shared" si="40"/>
        <v>9.0619369935907184</v>
      </c>
      <c r="E264" s="2">
        <f t="shared" si="41"/>
        <v>122.2236656329398</v>
      </c>
      <c r="G264" s="2">
        <f>VLOOKUP($A264,'ESAI - Q3 - High Case'!$A$56:$N$343,10)</f>
        <v>79.968933726143135</v>
      </c>
      <c r="H264" s="2">
        <f t="shared" ref="H264:H295" si="49">G264*ForEx</f>
        <v>82.368001737927429</v>
      </c>
      <c r="I264" s="2">
        <f t="shared" si="42"/>
        <v>4.3142829091039365</v>
      </c>
      <c r="J264" s="2">
        <f t="shared" si="43"/>
        <v>86.682284647031366</v>
      </c>
      <c r="L264" s="2">
        <f t="shared" si="44"/>
        <v>109.86575596053308</v>
      </c>
      <c r="M264" s="2">
        <f t="shared" ref="M264:M295" si="50">L264*ForEx</f>
        <v>113.16172863934908</v>
      </c>
      <c r="N264" s="2"/>
      <c r="O264" s="2">
        <f t="shared" si="45"/>
        <v>113.16172863934908</v>
      </c>
      <c r="Q264" s="2">
        <f t="shared" si="46"/>
        <v>79.968933726143135</v>
      </c>
      <c r="R264" s="2">
        <f t="shared" ref="R264:R295" si="51">Q264*ForEx</f>
        <v>82.368001737927429</v>
      </c>
      <c r="S264" s="2"/>
      <c r="T264" s="2">
        <f t="shared" si="47"/>
        <v>82.368001737927429</v>
      </c>
      <c r="V264" s="11"/>
    </row>
    <row r="265" spans="1:22" ht="15" customHeight="1" x14ac:dyDescent="0.2">
      <c r="A265" s="103">
        <v>50557</v>
      </c>
      <c r="B265" s="5">
        <f>VLOOKUP($A265,'ESAI - Q3 - High Case'!$A$56:$N$343,9)</f>
        <v>114.62226212031621</v>
      </c>
      <c r="C265" s="2">
        <f t="shared" si="48"/>
        <v>118.0609299839257</v>
      </c>
      <c r="D265" s="2">
        <f t="shared" ref="D265:D295" si="52">$D$316*(1+$D$320)^((YEAR($A265)-$D$319))</f>
        <v>9.0619369935907184</v>
      </c>
      <c r="E265" s="2">
        <f t="shared" ref="E265:E295" si="53">C265+D265</f>
        <v>127.12286697751642</v>
      </c>
      <c r="G265" s="2">
        <f>VLOOKUP($A265,'ESAI - Q3 - High Case'!$A$56:$N$343,10)</f>
        <v>82.385121679816294</v>
      </c>
      <c r="H265" s="2">
        <f t="shared" si="49"/>
        <v>84.856675330210791</v>
      </c>
      <c r="I265" s="2">
        <f t="shared" ref="I265:I295" si="54">$D$317*(1+$D$320)^((YEAR($A265)-$D$319))</f>
        <v>4.3142829091039365</v>
      </c>
      <c r="J265" s="2">
        <f t="shared" ref="J265:J295" si="55">H265+I265</f>
        <v>89.170958239314729</v>
      </c>
      <c r="L265" s="2">
        <f t="shared" ref="L265:L295" si="56">B265</f>
        <v>114.62226212031621</v>
      </c>
      <c r="M265" s="2">
        <f t="shared" si="50"/>
        <v>118.0609299839257</v>
      </c>
      <c r="N265" s="2"/>
      <c r="O265" s="2">
        <f t="shared" ref="O265:O295" si="57">M265+N265</f>
        <v>118.0609299839257</v>
      </c>
      <c r="Q265" s="2">
        <f t="shared" ref="Q265:Q295" si="58">G265</f>
        <v>82.385121679816294</v>
      </c>
      <c r="R265" s="2">
        <f t="shared" si="51"/>
        <v>84.856675330210791</v>
      </c>
      <c r="S265" s="2"/>
      <c r="T265" s="2">
        <f t="shared" ref="T265:T295" si="59">R265+S265</f>
        <v>84.856675330210791</v>
      </c>
      <c r="V265" s="11"/>
    </row>
    <row r="266" spans="1:22" ht="15" customHeight="1" x14ac:dyDescent="0.2">
      <c r="A266" s="103">
        <v>50587</v>
      </c>
      <c r="B266" s="5">
        <f>VLOOKUP($A266,'ESAI - Q3 - High Case'!$A$56:$N$343,9)</f>
        <v>137.0137368091923</v>
      </c>
      <c r="C266" s="2">
        <f t="shared" si="48"/>
        <v>141.12414891346808</v>
      </c>
      <c r="D266" s="2">
        <f t="shared" si="52"/>
        <v>9.0619369935907184</v>
      </c>
      <c r="E266" s="2">
        <f t="shared" si="53"/>
        <v>150.18608590705878</v>
      </c>
      <c r="G266" s="2">
        <f>VLOOKUP($A266,'ESAI - Q3 - High Case'!$A$56:$N$343,10)</f>
        <v>87.664917276951556</v>
      </c>
      <c r="H266" s="2">
        <f t="shared" si="49"/>
        <v>90.294864795260111</v>
      </c>
      <c r="I266" s="2">
        <f t="shared" si="54"/>
        <v>4.3142829091039365</v>
      </c>
      <c r="J266" s="2">
        <f t="shared" si="55"/>
        <v>94.609147704364048</v>
      </c>
      <c r="L266" s="2">
        <f t="shared" si="56"/>
        <v>137.0137368091923</v>
      </c>
      <c r="M266" s="2">
        <f t="shared" si="50"/>
        <v>141.12414891346808</v>
      </c>
      <c r="N266" s="2"/>
      <c r="O266" s="2">
        <f t="shared" si="57"/>
        <v>141.12414891346808</v>
      </c>
      <c r="Q266" s="2">
        <f t="shared" si="58"/>
        <v>87.664917276951556</v>
      </c>
      <c r="R266" s="2">
        <f t="shared" si="51"/>
        <v>90.294864795260111</v>
      </c>
      <c r="S266" s="2"/>
      <c r="T266" s="2">
        <f t="shared" si="59"/>
        <v>90.294864795260111</v>
      </c>
      <c r="V266" s="11"/>
    </row>
    <row r="267" spans="1:22" ht="15" customHeight="1" x14ac:dyDescent="0.2">
      <c r="A267" s="103">
        <v>50618</v>
      </c>
      <c r="B267" s="5">
        <f>VLOOKUP($A267,'ESAI - Q3 - High Case'!$A$56:$N$343,9)</f>
        <v>110.1237861344476</v>
      </c>
      <c r="C267" s="2">
        <f t="shared" si="48"/>
        <v>113.42749971848103</v>
      </c>
      <c r="D267" s="2">
        <f t="shared" si="52"/>
        <v>9.0619369935907184</v>
      </c>
      <c r="E267" s="2">
        <f t="shared" si="53"/>
        <v>122.48943671207175</v>
      </c>
      <c r="G267" s="2">
        <f>VLOOKUP($A267,'ESAI - Q3 - High Case'!$A$56:$N$343,10)</f>
        <v>86.0294119619778</v>
      </c>
      <c r="H267" s="2">
        <f t="shared" si="49"/>
        <v>88.610294320837141</v>
      </c>
      <c r="I267" s="2">
        <f t="shared" si="54"/>
        <v>4.3142829091039365</v>
      </c>
      <c r="J267" s="2">
        <f t="shared" si="55"/>
        <v>92.924577229941079</v>
      </c>
      <c r="L267" s="2">
        <f t="shared" si="56"/>
        <v>110.1237861344476</v>
      </c>
      <c r="M267" s="2">
        <f t="shared" si="50"/>
        <v>113.42749971848103</v>
      </c>
      <c r="N267" s="2"/>
      <c r="O267" s="2">
        <f t="shared" si="57"/>
        <v>113.42749971848103</v>
      </c>
      <c r="Q267" s="2">
        <f t="shared" si="58"/>
        <v>86.0294119619778</v>
      </c>
      <c r="R267" s="2">
        <f t="shared" si="51"/>
        <v>88.610294320837141</v>
      </c>
      <c r="S267" s="2"/>
      <c r="T267" s="2">
        <f t="shared" si="59"/>
        <v>88.610294320837141</v>
      </c>
      <c r="V267" s="11"/>
    </row>
    <row r="268" spans="1:22" ht="15" customHeight="1" x14ac:dyDescent="0.2">
      <c r="A268" s="103">
        <v>50649</v>
      </c>
      <c r="B268" s="5">
        <f>VLOOKUP($A268,'ESAI - Q3 - High Case'!$A$56:$N$343,9)</f>
        <v>92.754098833363557</v>
      </c>
      <c r="C268" s="2">
        <f t="shared" si="48"/>
        <v>95.536721798364468</v>
      </c>
      <c r="D268" s="2">
        <f t="shared" si="52"/>
        <v>9.0619369935907184</v>
      </c>
      <c r="E268" s="2">
        <f t="shared" si="53"/>
        <v>104.59865879195519</v>
      </c>
      <c r="G268" s="2">
        <f>VLOOKUP($A268,'ESAI - Q3 - High Case'!$A$56:$N$343,10)</f>
        <v>81.723797267031671</v>
      </c>
      <c r="H268" s="2">
        <f t="shared" si="49"/>
        <v>84.175511185042623</v>
      </c>
      <c r="I268" s="2">
        <f t="shared" si="54"/>
        <v>4.3142829091039365</v>
      </c>
      <c r="J268" s="2">
        <f t="shared" si="55"/>
        <v>88.489794094146561</v>
      </c>
      <c r="L268" s="2">
        <f t="shared" si="56"/>
        <v>92.754098833363557</v>
      </c>
      <c r="M268" s="2">
        <f t="shared" si="50"/>
        <v>95.536721798364468</v>
      </c>
      <c r="N268" s="2"/>
      <c r="O268" s="2">
        <f t="shared" si="57"/>
        <v>95.536721798364468</v>
      </c>
      <c r="Q268" s="2">
        <f t="shared" si="58"/>
        <v>81.723797267031671</v>
      </c>
      <c r="R268" s="2">
        <f t="shared" si="51"/>
        <v>84.175511185042623</v>
      </c>
      <c r="S268" s="2"/>
      <c r="T268" s="2">
        <f t="shared" si="59"/>
        <v>84.175511185042623</v>
      </c>
      <c r="V268" s="11"/>
    </row>
    <row r="269" spans="1:22" ht="15" customHeight="1" x14ac:dyDescent="0.2">
      <c r="A269" s="103">
        <v>50679</v>
      </c>
      <c r="B269" s="5">
        <f>VLOOKUP($A269,'ESAI - Q3 - High Case'!$A$56:$N$343,9)</f>
        <v>88.526536615251743</v>
      </c>
      <c r="C269" s="2">
        <f t="shared" si="48"/>
        <v>91.1823327137093</v>
      </c>
      <c r="D269" s="2">
        <f t="shared" si="52"/>
        <v>9.0619369935907184</v>
      </c>
      <c r="E269" s="2">
        <f t="shared" si="53"/>
        <v>100.24426970730002</v>
      </c>
      <c r="G269" s="2">
        <f>VLOOKUP($A269,'ESAI - Q3 - High Case'!$A$56:$N$343,10)</f>
        <v>78.159890451831771</v>
      </c>
      <c r="H269" s="2">
        <f t="shared" si="49"/>
        <v>80.504687165386727</v>
      </c>
      <c r="I269" s="2">
        <f t="shared" si="54"/>
        <v>4.3142829091039365</v>
      </c>
      <c r="J269" s="2">
        <f t="shared" si="55"/>
        <v>84.818970074490665</v>
      </c>
      <c r="L269" s="2">
        <f t="shared" si="56"/>
        <v>88.526536615251743</v>
      </c>
      <c r="M269" s="2">
        <f t="shared" si="50"/>
        <v>91.1823327137093</v>
      </c>
      <c r="N269" s="2"/>
      <c r="O269" s="2">
        <f t="shared" si="57"/>
        <v>91.1823327137093</v>
      </c>
      <c r="Q269" s="2">
        <f t="shared" si="58"/>
        <v>78.159890451831771</v>
      </c>
      <c r="R269" s="2">
        <f t="shared" si="51"/>
        <v>80.504687165386727</v>
      </c>
      <c r="S269" s="2"/>
      <c r="T269" s="2">
        <f t="shared" si="59"/>
        <v>80.504687165386727</v>
      </c>
      <c r="V269" s="11"/>
    </row>
    <row r="270" spans="1:22" ht="15" customHeight="1" x14ac:dyDescent="0.2">
      <c r="A270" s="103">
        <v>50710</v>
      </c>
      <c r="B270" s="5">
        <f>VLOOKUP($A270,'ESAI - Q3 - High Case'!$A$56:$N$343,9)</f>
        <v>102.30903740114898</v>
      </c>
      <c r="C270" s="2">
        <f t="shared" si="48"/>
        <v>105.37830852318346</v>
      </c>
      <c r="D270" s="2">
        <f t="shared" si="52"/>
        <v>9.0619369935907184</v>
      </c>
      <c r="E270" s="2">
        <f t="shared" si="53"/>
        <v>114.44024551677418</v>
      </c>
      <c r="G270" s="2">
        <f>VLOOKUP($A270,'ESAI - Q3 - High Case'!$A$56:$N$343,10)</f>
        <v>86.993653895662021</v>
      </c>
      <c r="H270" s="2">
        <f t="shared" si="49"/>
        <v>89.603463512531889</v>
      </c>
      <c r="I270" s="2">
        <f t="shared" si="54"/>
        <v>4.3142829091039365</v>
      </c>
      <c r="J270" s="2">
        <f t="shared" si="55"/>
        <v>93.917746421635826</v>
      </c>
      <c r="L270" s="2">
        <f t="shared" si="56"/>
        <v>102.30903740114898</v>
      </c>
      <c r="M270" s="2">
        <f t="shared" si="50"/>
        <v>105.37830852318346</v>
      </c>
      <c r="N270" s="2"/>
      <c r="O270" s="2">
        <f t="shared" si="57"/>
        <v>105.37830852318346</v>
      </c>
      <c r="Q270" s="2">
        <f t="shared" si="58"/>
        <v>86.993653895662021</v>
      </c>
      <c r="R270" s="2">
        <f t="shared" si="51"/>
        <v>89.603463512531889</v>
      </c>
      <c r="S270" s="2"/>
      <c r="T270" s="2">
        <f t="shared" si="59"/>
        <v>89.603463512531889</v>
      </c>
      <c r="V270" s="11"/>
    </row>
    <row r="271" spans="1:22" ht="15" customHeight="1" x14ac:dyDescent="0.2">
      <c r="A271" s="103">
        <v>50740</v>
      </c>
      <c r="B271" s="5">
        <f>VLOOKUP($A271,'ESAI - Q3 - High Case'!$A$56:$N$343,9)</f>
        <v>147.35025444474266</v>
      </c>
      <c r="C271" s="2">
        <f t="shared" si="48"/>
        <v>151.77076207808494</v>
      </c>
      <c r="D271" s="2">
        <f t="shared" si="52"/>
        <v>9.0619369935907184</v>
      </c>
      <c r="E271" s="2">
        <f t="shared" si="53"/>
        <v>160.83269907167565</v>
      </c>
      <c r="G271" s="2">
        <f>VLOOKUP($A271,'ESAI - Q3 - High Case'!$A$56:$N$343,10)</f>
        <v>113.98901529355778</v>
      </c>
      <c r="H271" s="2">
        <f t="shared" si="49"/>
        <v>117.40868575236452</v>
      </c>
      <c r="I271" s="2">
        <f t="shared" si="54"/>
        <v>4.3142829091039365</v>
      </c>
      <c r="J271" s="2">
        <f t="shared" si="55"/>
        <v>121.72296866146846</v>
      </c>
      <c r="L271" s="2">
        <f t="shared" si="56"/>
        <v>147.35025444474266</v>
      </c>
      <c r="M271" s="2">
        <f t="shared" si="50"/>
        <v>151.77076207808494</v>
      </c>
      <c r="N271" s="2"/>
      <c r="O271" s="2">
        <f t="shared" si="57"/>
        <v>151.77076207808494</v>
      </c>
      <c r="Q271" s="2">
        <f t="shared" si="58"/>
        <v>113.98901529355778</v>
      </c>
      <c r="R271" s="2">
        <f t="shared" si="51"/>
        <v>117.40868575236452</v>
      </c>
      <c r="S271" s="2"/>
      <c r="T271" s="2">
        <f t="shared" si="59"/>
        <v>117.40868575236452</v>
      </c>
      <c r="V271" s="11"/>
    </row>
    <row r="272" spans="1:22" ht="15" customHeight="1" x14ac:dyDescent="0.2">
      <c r="A272" s="103">
        <v>50771</v>
      </c>
      <c r="B272" s="5">
        <f>VLOOKUP($A272,'ESAI - Q3 - High Case'!$A$56:$N$343,9)</f>
        <v>204.59935829690619</v>
      </c>
      <c r="C272" s="2">
        <f t="shared" si="48"/>
        <v>210.73733904581337</v>
      </c>
      <c r="D272" s="2">
        <f t="shared" si="52"/>
        <v>9.1525563635266227</v>
      </c>
      <c r="E272" s="2">
        <f t="shared" si="53"/>
        <v>219.88989540934</v>
      </c>
      <c r="G272" s="2">
        <f>VLOOKUP($A272,'ESAI - Q3 - High Case'!$A$56:$N$343,10)</f>
        <v>143.1905064402209</v>
      </c>
      <c r="H272" s="2">
        <f t="shared" si="49"/>
        <v>147.48622163342753</v>
      </c>
      <c r="I272" s="2">
        <f t="shared" si="54"/>
        <v>4.3574257381949746</v>
      </c>
      <c r="J272" s="2">
        <f t="shared" si="55"/>
        <v>151.8436473716225</v>
      </c>
      <c r="L272" s="2">
        <f t="shared" si="56"/>
        <v>204.59935829690619</v>
      </c>
      <c r="M272" s="2">
        <f t="shared" si="50"/>
        <v>210.73733904581337</v>
      </c>
      <c r="N272" s="2"/>
      <c r="O272" s="2">
        <f t="shared" si="57"/>
        <v>210.73733904581337</v>
      </c>
      <c r="Q272" s="2">
        <f t="shared" si="58"/>
        <v>143.1905064402209</v>
      </c>
      <c r="R272" s="2">
        <f t="shared" si="51"/>
        <v>147.48622163342753</v>
      </c>
      <c r="S272" s="2"/>
      <c r="T272" s="2">
        <f t="shared" si="59"/>
        <v>147.48622163342753</v>
      </c>
      <c r="V272" s="11"/>
    </row>
    <row r="273" spans="1:22" ht="15" customHeight="1" x14ac:dyDescent="0.2">
      <c r="A273" s="103">
        <v>50802</v>
      </c>
      <c r="B273" s="5">
        <f>VLOOKUP($A273,'ESAI - Q3 - High Case'!$A$56:$N$343,9)</f>
        <v>152.76174324155579</v>
      </c>
      <c r="C273" s="2">
        <f t="shared" si="48"/>
        <v>157.34459553880248</v>
      </c>
      <c r="D273" s="2">
        <f t="shared" si="52"/>
        <v>9.1525563635266227</v>
      </c>
      <c r="E273" s="2">
        <f t="shared" si="53"/>
        <v>166.49715190232911</v>
      </c>
      <c r="G273" s="2">
        <f>VLOOKUP($A273,'ESAI - Q3 - High Case'!$A$56:$N$343,10)</f>
        <v>128.79169930517884</v>
      </c>
      <c r="H273" s="2">
        <f t="shared" si="49"/>
        <v>132.65545028433419</v>
      </c>
      <c r="I273" s="2">
        <f t="shared" si="54"/>
        <v>4.3574257381949746</v>
      </c>
      <c r="J273" s="2">
        <f t="shared" si="55"/>
        <v>137.01287602252916</v>
      </c>
      <c r="L273" s="2">
        <f t="shared" si="56"/>
        <v>152.76174324155579</v>
      </c>
      <c r="M273" s="2">
        <f t="shared" si="50"/>
        <v>157.34459553880248</v>
      </c>
      <c r="N273" s="2"/>
      <c r="O273" s="2">
        <f t="shared" si="57"/>
        <v>157.34459553880248</v>
      </c>
      <c r="Q273" s="2">
        <f t="shared" si="58"/>
        <v>128.79169930517884</v>
      </c>
      <c r="R273" s="2">
        <f t="shared" si="51"/>
        <v>132.65545028433419</v>
      </c>
      <c r="S273" s="2"/>
      <c r="T273" s="2">
        <f t="shared" si="59"/>
        <v>132.65545028433419</v>
      </c>
      <c r="V273" s="11"/>
    </row>
    <row r="274" spans="1:22" ht="15" customHeight="1" x14ac:dyDescent="0.2">
      <c r="A274" s="103">
        <v>50830</v>
      </c>
      <c r="B274" s="5">
        <f>VLOOKUP($A274,'ESAI - Q3 - High Case'!$A$56:$N$343,9)</f>
        <v>106.73694058800888</v>
      </c>
      <c r="C274" s="2">
        <f t="shared" si="48"/>
        <v>109.93904880564915</v>
      </c>
      <c r="D274" s="2">
        <f t="shared" si="52"/>
        <v>9.1525563635266227</v>
      </c>
      <c r="E274" s="2">
        <f t="shared" si="53"/>
        <v>119.09160516917578</v>
      </c>
      <c r="G274" s="2">
        <f>VLOOKUP($A274,'ESAI - Q3 - High Case'!$A$56:$N$343,10)</f>
        <v>88.881515688686875</v>
      </c>
      <c r="H274" s="2">
        <f t="shared" si="49"/>
        <v>91.54796115934748</v>
      </c>
      <c r="I274" s="2">
        <f t="shared" si="54"/>
        <v>4.3574257381949746</v>
      </c>
      <c r="J274" s="2">
        <f t="shared" si="55"/>
        <v>95.905386897542456</v>
      </c>
      <c r="L274" s="2">
        <f t="shared" si="56"/>
        <v>106.73694058800888</v>
      </c>
      <c r="M274" s="2">
        <f t="shared" si="50"/>
        <v>109.93904880564915</v>
      </c>
      <c r="N274" s="2"/>
      <c r="O274" s="2">
        <f t="shared" si="57"/>
        <v>109.93904880564915</v>
      </c>
      <c r="Q274" s="2">
        <f t="shared" si="58"/>
        <v>88.881515688686875</v>
      </c>
      <c r="R274" s="2">
        <f t="shared" si="51"/>
        <v>91.54796115934748</v>
      </c>
      <c r="S274" s="2"/>
      <c r="T274" s="2">
        <f t="shared" si="59"/>
        <v>91.54796115934748</v>
      </c>
      <c r="V274" s="11"/>
    </row>
    <row r="275" spans="1:22" ht="15" customHeight="1" x14ac:dyDescent="0.2">
      <c r="A275" s="103">
        <v>50861</v>
      </c>
      <c r="B275" s="5">
        <f>VLOOKUP($A275,'ESAI - Q3 - High Case'!$A$56:$N$343,9)</f>
        <v>99.526408601808839</v>
      </c>
      <c r="C275" s="2">
        <f t="shared" si="48"/>
        <v>102.51220085986311</v>
      </c>
      <c r="D275" s="2">
        <f t="shared" si="52"/>
        <v>9.1525563635266227</v>
      </c>
      <c r="E275" s="2">
        <f t="shared" si="53"/>
        <v>111.66475722338974</v>
      </c>
      <c r="G275" s="2">
        <f>VLOOKUP($A275,'ESAI - Q3 - High Case'!$A$56:$N$343,10)</f>
        <v>79.590925074276527</v>
      </c>
      <c r="H275" s="2">
        <f t="shared" si="49"/>
        <v>81.978652826504828</v>
      </c>
      <c r="I275" s="2">
        <f t="shared" si="54"/>
        <v>4.3574257381949746</v>
      </c>
      <c r="J275" s="2">
        <f t="shared" si="55"/>
        <v>86.336078564699804</v>
      </c>
      <c r="L275" s="2">
        <f t="shared" si="56"/>
        <v>99.526408601808839</v>
      </c>
      <c r="M275" s="2">
        <f t="shared" si="50"/>
        <v>102.51220085986311</v>
      </c>
      <c r="N275" s="2"/>
      <c r="O275" s="2">
        <f t="shared" si="57"/>
        <v>102.51220085986311</v>
      </c>
      <c r="Q275" s="2">
        <f t="shared" si="58"/>
        <v>79.590925074276527</v>
      </c>
      <c r="R275" s="2">
        <f t="shared" si="51"/>
        <v>81.978652826504828</v>
      </c>
      <c r="S275" s="2"/>
      <c r="T275" s="2">
        <f t="shared" si="59"/>
        <v>81.978652826504828</v>
      </c>
      <c r="V275" s="11"/>
    </row>
    <row r="276" spans="1:22" ht="15" customHeight="1" x14ac:dyDescent="0.2">
      <c r="A276" s="103">
        <v>50891</v>
      </c>
      <c r="B276" s="5">
        <f>VLOOKUP($A276,'ESAI - Q3 - High Case'!$A$56:$N$343,9)</f>
        <v>112.06307107974374</v>
      </c>
      <c r="C276" s="2">
        <f t="shared" si="48"/>
        <v>115.42496321213605</v>
      </c>
      <c r="D276" s="2">
        <f t="shared" si="52"/>
        <v>9.1525563635266227</v>
      </c>
      <c r="E276" s="2">
        <f t="shared" si="53"/>
        <v>124.57751957566268</v>
      </c>
      <c r="G276" s="2">
        <f>VLOOKUP($A276,'ESAI - Q3 - High Case'!$A$56:$N$343,10)</f>
        <v>81.568312400666002</v>
      </c>
      <c r="H276" s="2">
        <f t="shared" si="49"/>
        <v>84.015361772685978</v>
      </c>
      <c r="I276" s="2">
        <f t="shared" si="54"/>
        <v>4.3574257381949746</v>
      </c>
      <c r="J276" s="2">
        <f t="shared" si="55"/>
        <v>88.372787510880954</v>
      </c>
      <c r="L276" s="2">
        <f t="shared" si="56"/>
        <v>112.06307107974374</v>
      </c>
      <c r="M276" s="2">
        <f t="shared" si="50"/>
        <v>115.42496321213605</v>
      </c>
      <c r="N276" s="2"/>
      <c r="O276" s="2">
        <f t="shared" si="57"/>
        <v>115.42496321213605</v>
      </c>
      <c r="Q276" s="2">
        <f t="shared" si="58"/>
        <v>81.568312400666002</v>
      </c>
      <c r="R276" s="2">
        <f t="shared" si="51"/>
        <v>84.015361772685978</v>
      </c>
      <c r="S276" s="2"/>
      <c r="T276" s="2">
        <f t="shared" si="59"/>
        <v>84.015361772685978</v>
      </c>
      <c r="V276" s="11"/>
    </row>
    <row r="277" spans="1:22" ht="15" customHeight="1" x14ac:dyDescent="0.2">
      <c r="A277" s="103">
        <v>50922</v>
      </c>
      <c r="B277" s="5">
        <f>VLOOKUP($A277,'ESAI - Q3 - High Case'!$A$56:$N$343,9)</f>
        <v>116.91470736272254</v>
      </c>
      <c r="C277" s="2">
        <f t="shared" si="48"/>
        <v>120.42214858360421</v>
      </c>
      <c r="D277" s="2">
        <f t="shared" si="52"/>
        <v>9.1525563635266227</v>
      </c>
      <c r="E277" s="2">
        <f t="shared" si="53"/>
        <v>129.57470494713084</v>
      </c>
      <c r="G277" s="2">
        <f>VLOOKUP($A277,'ESAI - Q3 - High Case'!$A$56:$N$343,10)</f>
        <v>84.032824113412616</v>
      </c>
      <c r="H277" s="2">
        <f t="shared" si="49"/>
        <v>86.553808836814994</v>
      </c>
      <c r="I277" s="2">
        <f t="shared" si="54"/>
        <v>4.3574257381949746</v>
      </c>
      <c r="J277" s="2">
        <f t="shared" si="55"/>
        <v>90.911234575009971</v>
      </c>
      <c r="L277" s="2">
        <f t="shared" si="56"/>
        <v>116.91470736272254</v>
      </c>
      <c r="M277" s="2">
        <f t="shared" si="50"/>
        <v>120.42214858360421</v>
      </c>
      <c r="N277" s="2"/>
      <c r="O277" s="2">
        <f t="shared" si="57"/>
        <v>120.42214858360421</v>
      </c>
      <c r="Q277" s="2">
        <f t="shared" si="58"/>
        <v>84.032824113412616</v>
      </c>
      <c r="R277" s="2">
        <f t="shared" si="51"/>
        <v>86.553808836814994</v>
      </c>
      <c r="S277" s="2"/>
      <c r="T277" s="2">
        <f t="shared" si="59"/>
        <v>86.553808836814994</v>
      </c>
      <c r="V277" s="11"/>
    </row>
    <row r="278" spans="1:22" ht="15" customHeight="1" x14ac:dyDescent="0.2">
      <c r="A278" s="103">
        <v>50952</v>
      </c>
      <c r="B278" s="5">
        <f>VLOOKUP($A278,'ESAI - Q3 - High Case'!$A$56:$N$343,9)</f>
        <v>139.75401154537613</v>
      </c>
      <c r="C278" s="2">
        <f t="shared" si="48"/>
        <v>143.94663189173741</v>
      </c>
      <c r="D278" s="2">
        <f t="shared" si="52"/>
        <v>9.1525563635266227</v>
      </c>
      <c r="E278" s="2">
        <f t="shared" si="53"/>
        <v>153.09918825526404</v>
      </c>
      <c r="G278" s="2">
        <f>VLOOKUP($A278,'ESAI - Q3 - High Case'!$A$56:$N$343,10)</f>
        <v>89.418215622490592</v>
      </c>
      <c r="H278" s="2">
        <f t="shared" si="49"/>
        <v>92.100762091165308</v>
      </c>
      <c r="I278" s="2">
        <f t="shared" si="54"/>
        <v>4.3574257381949746</v>
      </c>
      <c r="J278" s="2">
        <f t="shared" si="55"/>
        <v>96.458187829360284</v>
      </c>
      <c r="L278" s="2">
        <f t="shared" si="56"/>
        <v>139.75401154537613</v>
      </c>
      <c r="M278" s="2">
        <f t="shared" si="50"/>
        <v>143.94663189173741</v>
      </c>
      <c r="N278" s="2"/>
      <c r="O278" s="2">
        <f t="shared" si="57"/>
        <v>143.94663189173741</v>
      </c>
      <c r="Q278" s="2">
        <f t="shared" si="58"/>
        <v>89.418215622490592</v>
      </c>
      <c r="R278" s="2">
        <f t="shared" si="51"/>
        <v>92.100762091165308</v>
      </c>
      <c r="S278" s="2"/>
      <c r="T278" s="2">
        <f t="shared" si="59"/>
        <v>92.100762091165308</v>
      </c>
      <c r="V278" s="11"/>
    </row>
    <row r="279" spans="1:22" ht="15" customHeight="1" x14ac:dyDescent="0.2">
      <c r="A279" s="103">
        <v>50983</v>
      </c>
      <c r="B279" s="5">
        <f>VLOOKUP($A279,'ESAI - Q3 - High Case'!$A$56:$N$343,9)</f>
        <v>112.32626185713656</v>
      </c>
      <c r="C279" s="2">
        <f t="shared" si="48"/>
        <v>115.69604971285065</v>
      </c>
      <c r="D279" s="2">
        <f t="shared" si="52"/>
        <v>9.1525563635266227</v>
      </c>
      <c r="E279" s="2">
        <f t="shared" si="53"/>
        <v>124.84860607637728</v>
      </c>
      <c r="G279" s="2">
        <f>VLOOKUP($A279,'ESAI - Q3 - High Case'!$A$56:$N$343,10)</f>
        <v>87.750000201217361</v>
      </c>
      <c r="H279" s="2">
        <f t="shared" si="49"/>
        <v>90.382500207253884</v>
      </c>
      <c r="I279" s="2">
        <f t="shared" si="54"/>
        <v>4.3574257381949746</v>
      </c>
      <c r="J279" s="2">
        <f t="shared" si="55"/>
        <v>94.73992594544886</v>
      </c>
      <c r="L279" s="2">
        <f t="shared" si="56"/>
        <v>112.32626185713656</v>
      </c>
      <c r="M279" s="2">
        <f t="shared" si="50"/>
        <v>115.69604971285065</v>
      </c>
      <c r="N279" s="2"/>
      <c r="O279" s="2">
        <f t="shared" si="57"/>
        <v>115.69604971285065</v>
      </c>
      <c r="Q279" s="2">
        <f t="shared" si="58"/>
        <v>87.750000201217361</v>
      </c>
      <c r="R279" s="2">
        <f t="shared" si="51"/>
        <v>90.382500207253884</v>
      </c>
      <c r="S279" s="2"/>
      <c r="T279" s="2">
        <f t="shared" si="59"/>
        <v>90.382500207253884</v>
      </c>
      <c r="V279" s="11"/>
    </row>
    <row r="280" spans="1:22" ht="15" customHeight="1" x14ac:dyDescent="0.2">
      <c r="A280" s="103">
        <v>51014</v>
      </c>
      <c r="B280" s="5">
        <f>VLOOKUP($A280,'ESAI - Q3 - High Case'!$A$56:$N$343,9)</f>
        <v>94.609180810030836</v>
      </c>
      <c r="C280" s="2">
        <f t="shared" si="48"/>
        <v>97.447456234331767</v>
      </c>
      <c r="D280" s="2">
        <f t="shared" si="52"/>
        <v>9.1525563635266227</v>
      </c>
      <c r="E280" s="2">
        <f t="shared" si="53"/>
        <v>106.6000125978584</v>
      </c>
      <c r="G280" s="2">
        <f>VLOOKUP($A280,'ESAI - Q3 - High Case'!$A$56:$N$343,10)</f>
        <v>83.35827321237231</v>
      </c>
      <c r="H280" s="2">
        <f t="shared" si="49"/>
        <v>85.859021408743487</v>
      </c>
      <c r="I280" s="2">
        <f t="shared" si="54"/>
        <v>4.3574257381949746</v>
      </c>
      <c r="J280" s="2">
        <f t="shared" si="55"/>
        <v>90.216447146938464</v>
      </c>
      <c r="L280" s="2">
        <f t="shared" si="56"/>
        <v>94.609180810030836</v>
      </c>
      <c r="M280" s="2">
        <f t="shared" si="50"/>
        <v>97.447456234331767</v>
      </c>
      <c r="N280" s="2"/>
      <c r="O280" s="2">
        <f t="shared" si="57"/>
        <v>97.447456234331767</v>
      </c>
      <c r="Q280" s="2">
        <f t="shared" si="58"/>
        <v>83.35827321237231</v>
      </c>
      <c r="R280" s="2">
        <f t="shared" si="51"/>
        <v>85.859021408743487</v>
      </c>
      <c r="S280" s="2"/>
      <c r="T280" s="2">
        <f t="shared" si="59"/>
        <v>85.859021408743487</v>
      </c>
      <c r="V280" s="11"/>
    </row>
    <row r="281" spans="1:22" ht="15" customHeight="1" x14ac:dyDescent="0.2">
      <c r="A281" s="103">
        <v>51044</v>
      </c>
      <c r="B281" s="5">
        <f>VLOOKUP($A281,'ESAI - Q3 - High Case'!$A$56:$N$343,9)</f>
        <v>90.297067347556776</v>
      </c>
      <c r="C281" s="2">
        <f t="shared" si="48"/>
        <v>93.005979367983485</v>
      </c>
      <c r="D281" s="2">
        <f t="shared" si="52"/>
        <v>9.1525563635266227</v>
      </c>
      <c r="E281" s="2">
        <f t="shared" si="53"/>
        <v>102.15853573151011</v>
      </c>
      <c r="G281" s="2">
        <f>VLOOKUP($A281,'ESAI - Q3 - High Case'!$A$56:$N$343,10)</f>
        <v>79.723088260868408</v>
      </c>
      <c r="H281" s="2">
        <f t="shared" si="49"/>
        <v>82.114780908694456</v>
      </c>
      <c r="I281" s="2">
        <f t="shared" si="54"/>
        <v>4.3574257381949746</v>
      </c>
      <c r="J281" s="2">
        <f t="shared" si="55"/>
        <v>86.472206646889433</v>
      </c>
      <c r="L281" s="2">
        <f t="shared" si="56"/>
        <v>90.297067347556776</v>
      </c>
      <c r="M281" s="2">
        <f t="shared" si="50"/>
        <v>93.005979367983485</v>
      </c>
      <c r="N281" s="2"/>
      <c r="O281" s="2">
        <f t="shared" si="57"/>
        <v>93.005979367983485</v>
      </c>
      <c r="Q281" s="2">
        <f t="shared" si="58"/>
        <v>79.723088260868408</v>
      </c>
      <c r="R281" s="2">
        <f t="shared" si="51"/>
        <v>82.114780908694456</v>
      </c>
      <c r="S281" s="2"/>
      <c r="T281" s="2">
        <f t="shared" si="59"/>
        <v>82.114780908694456</v>
      </c>
      <c r="V281" s="11"/>
    </row>
    <row r="282" spans="1:22" ht="15" customHeight="1" x14ac:dyDescent="0.2">
      <c r="A282" s="103">
        <v>51075</v>
      </c>
      <c r="B282" s="5">
        <f>VLOOKUP($A282,'ESAI - Q3 - High Case'!$A$56:$N$343,9)</f>
        <v>104.35521814917196</v>
      </c>
      <c r="C282" s="2">
        <f t="shared" si="48"/>
        <v>107.48587469364712</v>
      </c>
      <c r="D282" s="2">
        <f t="shared" si="52"/>
        <v>9.1525563635266227</v>
      </c>
      <c r="E282" s="2">
        <f t="shared" si="53"/>
        <v>116.63843105717375</v>
      </c>
      <c r="G282" s="2">
        <f>VLOOKUP($A282,'ESAI - Q3 - High Case'!$A$56:$N$343,10)</f>
        <v>88.733526973575266</v>
      </c>
      <c r="H282" s="2">
        <f t="shared" si="49"/>
        <v>91.395532782782524</v>
      </c>
      <c r="I282" s="2">
        <f t="shared" si="54"/>
        <v>4.3574257381949746</v>
      </c>
      <c r="J282" s="2">
        <f t="shared" si="55"/>
        <v>95.752958520977501</v>
      </c>
      <c r="L282" s="2">
        <f t="shared" si="56"/>
        <v>104.35521814917196</v>
      </c>
      <c r="M282" s="2">
        <f t="shared" si="50"/>
        <v>107.48587469364712</v>
      </c>
      <c r="N282" s="2"/>
      <c r="O282" s="2">
        <f t="shared" si="57"/>
        <v>107.48587469364712</v>
      </c>
      <c r="Q282" s="2">
        <f t="shared" si="58"/>
        <v>88.733526973575266</v>
      </c>
      <c r="R282" s="2">
        <f t="shared" si="51"/>
        <v>91.395532782782524</v>
      </c>
      <c r="S282" s="2"/>
      <c r="T282" s="2">
        <f t="shared" si="59"/>
        <v>91.395532782782524</v>
      </c>
      <c r="V282" s="11"/>
    </row>
    <row r="283" spans="1:22" ht="15" customHeight="1" x14ac:dyDescent="0.2">
      <c r="A283" s="103">
        <v>51105</v>
      </c>
      <c r="B283" s="5">
        <f>VLOOKUP($A283,'ESAI - Q3 - High Case'!$A$56:$N$343,9)</f>
        <v>150.29725953363752</v>
      </c>
      <c r="C283" s="2">
        <f t="shared" si="48"/>
        <v>154.80617731964665</v>
      </c>
      <c r="D283" s="2">
        <f t="shared" si="52"/>
        <v>9.1525563635266227</v>
      </c>
      <c r="E283" s="2">
        <f t="shared" si="53"/>
        <v>163.95873368317328</v>
      </c>
      <c r="G283" s="2">
        <f>VLOOKUP($A283,'ESAI - Q3 - High Case'!$A$56:$N$343,10)</f>
        <v>116.26879559942894</v>
      </c>
      <c r="H283" s="2">
        <f t="shared" si="49"/>
        <v>119.75685946741181</v>
      </c>
      <c r="I283" s="2">
        <f t="shared" si="54"/>
        <v>4.3574257381949746</v>
      </c>
      <c r="J283" s="2">
        <f t="shared" si="55"/>
        <v>124.11428520560679</v>
      </c>
      <c r="L283" s="2">
        <f t="shared" si="56"/>
        <v>150.29725953363752</v>
      </c>
      <c r="M283" s="2">
        <f t="shared" si="50"/>
        <v>154.80617731964665</v>
      </c>
      <c r="N283" s="2"/>
      <c r="O283" s="2">
        <f t="shared" si="57"/>
        <v>154.80617731964665</v>
      </c>
      <c r="Q283" s="2">
        <f t="shared" si="58"/>
        <v>116.26879559942894</v>
      </c>
      <c r="R283" s="2">
        <f t="shared" si="51"/>
        <v>119.75685946741181</v>
      </c>
      <c r="S283" s="2"/>
      <c r="T283" s="2">
        <f t="shared" si="59"/>
        <v>119.75685946741181</v>
      </c>
      <c r="V283" s="11"/>
    </row>
    <row r="284" spans="1:22" ht="15" customHeight="1" x14ac:dyDescent="0.2">
      <c r="A284" s="103">
        <v>51136</v>
      </c>
      <c r="B284" s="5">
        <f>VLOOKUP($A284,'ESAI - Q3 - High Case'!$A$56:$N$343,9)</f>
        <v>208.69134546284431</v>
      </c>
      <c r="C284" s="2">
        <f t="shared" si="48"/>
        <v>214.95208582672964</v>
      </c>
      <c r="D284" s="2">
        <f t="shared" si="52"/>
        <v>9.2440819271618899</v>
      </c>
      <c r="E284" s="2">
        <f t="shared" si="53"/>
        <v>224.19616775389153</v>
      </c>
      <c r="G284" s="2">
        <f>VLOOKUP($A284,'ESAI - Q3 - High Case'!$A$56:$N$343,10)</f>
        <v>146.05431656902533</v>
      </c>
      <c r="H284" s="2">
        <f t="shared" si="49"/>
        <v>150.43594606609611</v>
      </c>
      <c r="I284" s="2">
        <f t="shared" si="54"/>
        <v>4.4009999955769246</v>
      </c>
      <c r="J284" s="2">
        <f t="shared" si="55"/>
        <v>154.83694606167302</v>
      </c>
      <c r="L284" s="2">
        <f t="shared" si="56"/>
        <v>208.69134546284431</v>
      </c>
      <c r="M284" s="2">
        <f t="shared" si="50"/>
        <v>214.95208582672964</v>
      </c>
      <c r="N284" s="2"/>
      <c r="O284" s="2">
        <f t="shared" si="57"/>
        <v>214.95208582672964</v>
      </c>
      <c r="Q284" s="2">
        <f t="shared" si="58"/>
        <v>146.05431656902533</v>
      </c>
      <c r="R284" s="2">
        <f t="shared" si="51"/>
        <v>150.43594606609611</v>
      </c>
      <c r="S284" s="2"/>
      <c r="T284" s="2">
        <f t="shared" si="59"/>
        <v>150.43594606609611</v>
      </c>
      <c r="V284" s="11"/>
    </row>
    <row r="285" spans="1:22" ht="15" customHeight="1" x14ac:dyDescent="0.2">
      <c r="A285" s="103">
        <v>51167</v>
      </c>
      <c r="B285" s="5">
        <f>VLOOKUP($A285,'ESAI - Q3 - High Case'!$A$56:$N$343,9)</f>
        <v>155.8169781063869</v>
      </c>
      <c r="C285" s="2">
        <f t="shared" si="48"/>
        <v>160.4914874495785</v>
      </c>
      <c r="D285" s="2">
        <f t="shared" si="52"/>
        <v>9.2440819271618899</v>
      </c>
      <c r="E285" s="2">
        <f t="shared" si="53"/>
        <v>169.73556937674039</v>
      </c>
      <c r="G285" s="2">
        <f>VLOOKUP($A285,'ESAI - Q3 - High Case'!$A$56:$N$343,10)</f>
        <v>131.36753329128243</v>
      </c>
      <c r="H285" s="2">
        <f t="shared" si="49"/>
        <v>135.3085592900209</v>
      </c>
      <c r="I285" s="2">
        <f t="shared" si="54"/>
        <v>4.4009999955769246</v>
      </c>
      <c r="J285" s="2">
        <f t="shared" si="55"/>
        <v>139.70955928559783</v>
      </c>
      <c r="L285" s="2">
        <f t="shared" si="56"/>
        <v>155.8169781063869</v>
      </c>
      <c r="M285" s="2">
        <f t="shared" si="50"/>
        <v>160.4914874495785</v>
      </c>
      <c r="N285" s="2"/>
      <c r="O285" s="2">
        <f t="shared" si="57"/>
        <v>160.4914874495785</v>
      </c>
      <c r="Q285" s="2">
        <f t="shared" si="58"/>
        <v>131.36753329128243</v>
      </c>
      <c r="R285" s="2">
        <f t="shared" si="51"/>
        <v>135.3085592900209</v>
      </c>
      <c r="S285" s="2"/>
      <c r="T285" s="2">
        <f t="shared" si="59"/>
        <v>135.3085592900209</v>
      </c>
      <c r="V285" s="11"/>
    </row>
    <row r="286" spans="1:22" ht="15" customHeight="1" x14ac:dyDescent="0.2">
      <c r="A286" s="103">
        <v>51196</v>
      </c>
      <c r="B286" s="5">
        <f>VLOOKUP($A286,'ESAI - Q3 - High Case'!$A$56:$N$343,9)</f>
        <v>108.87167939976905</v>
      </c>
      <c r="C286" s="2">
        <f t="shared" si="48"/>
        <v>112.13782978176212</v>
      </c>
      <c r="D286" s="2">
        <f t="shared" si="52"/>
        <v>9.2440819271618899</v>
      </c>
      <c r="E286" s="2">
        <f t="shared" si="53"/>
        <v>121.38191170892401</v>
      </c>
      <c r="G286" s="2">
        <f>VLOOKUP($A286,'ESAI - Q3 - High Case'!$A$56:$N$343,10)</f>
        <v>90.659146002460616</v>
      </c>
      <c r="H286" s="2">
        <f t="shared" si="49"/>
        <v>93.378920382534432</v>
      </c>
      <c r="I286" s="2">
        <f t="shared" si="54"/>
        <v>4.4009999955769246</v>
      </c>
      <c r="J286" s="2">
        <f t="shared" si="55"/>
        <v>97.779920378111356</v>
      </c>
      <c r="L286" s="2">
        <f t="shared" si="56"/>
        <v>108.87167939976905</v>
      </c>
      <c r="M286" s="2">
        <f t="shared" si="50"/>
        <v>112.13782978176212</v>
      </c>
      <c r="N286" s="2"/>
      <c r="O286" s="2">
        <f t="shared" si="57"/>
        <v>112.13782978176212</v>
      </c>
      <c r="Q286" s="2">
        <f t="shared" si="58"/>
        <v>90.659146002460616</v>
      </c>
      <c r="R286" s="2">
        <f t="shared" si="51"/>
        <v>93.378920382534432</v>
      </c>
      <c r="S286" s="2"/>
      <c r="T286" s="2">
        <f t="shared" si="59"/>
        <v>93.378920382534432</v>
      </c>
      <c r="V286" s="11"/>
    </row>
    <row r="287" spans="1:22" ht="15" customHeight="1" x14ac:dyDescent="0.2">
      <c r="A287" s="103">
        <v>51227</v>
      </c>
      <c r="B287" s="5">
        <f>VLOOKUP($A287,'ESAI - Q3 - High Case'!$A$56:$N$343,9)</f>
        <v>101.51693677384502</v>
      </c>
      <c r="C287" s="2">
        <f t="shared" si="48"/>
        <v>104.56244487706037</v>
      </c>
      <c r="D287" s="2">
        <f t="shared" si="52"/>
        <v>9.2440819271618899</v>
      </c>
      <c r="E287" s="2">
        <f t="shared" si="53"/>
        <v>113.80652680422226</v>
      </c>
      <c r="G287" s="2">
        <f>VLOOKUP($A287,'ESAI - Q3 - High Case'!$A$56:$N$343,10)</f>
        <v>81.182743575762061</v>
      </c>
      <c r="H287" s="2">
        <f t="shared" si="49"/>
        <v>83.618225883034924</v>
      </c>
      <c r="I287" s="2">
        <f t="shared" si="54"/>
        <v>4.4009999955769246</v>
      </c>
      <c r="J287" s="2">
        <f t="shared" si="55"/>
        <v>88.019225878611849</v>
      </c>
      <c r="L287" s="2">
        <f t="shared" si="56"/>
        <v>101.51693677384502</v>
      </c>
      <c r="M287" s="2">
        <f t="shared" si="50"/>
        <v>104.56244487706037</v>
      </c>
      <c r="N287" s="2"/>
      <c r="O287" s="2">
        <f t="shared" si="57"/>
        <v>104.56244487706037</v>
      </c>
      <c r="Q287" s="2">
        <f t="shared" si="58"/>
        <v>81.182743575762061</v>
      </c>
      <c r="R287" s="2">
        <f t="shared" si="51"/>
        <v>83.618225883034924</v>
      </c>
      <c r="S287" s="2"/>
      <c r="T287" s="2">
        <f t="shared" si="59"/>
        <v>83.618225883034924</v>
      </c>
      <c r="V287" s="11"/>
    </row>
    <row r="288" spans="1:22" ht="15" customHeight="1" x14ac:dyDescent="0.2">
      <c r="A288" s="103">
        <v>51257</v>
      </c>
      <c r="B288" s="5">
        <f>VLOOKUP($A288,'ESAI - Q3 - High Case'!$A$56:$N$343,9)</f>
        <v>114.30433250133861</v>
      </c>
      <c r="C288" s="2">
        <f t="shared" si="48"/>
        <v>117.73346247637876</v>
      </c>
      <c r="D288" s="2">
        <f t="shared" si="52"/>
        <v>9.2440819271618899</v>
      </c>
      <c r="E288" s="2">
        <f t="shared" si="53"/>
        <v>126.97754440354065</v>
      </c>
      <c r="G288" s="2">
        <f>VLOOKUP($A288,'ESAI - Q3 - High Case'!$A$56:$N$343,10)</f>
        <v>83.199678648679324</v>
      </c>
      <c r="H288" s="2">
        <f t="shared" si="49"/>
        <v>85.695669008139703</v>
      </c>
      <c r="I288" s="2">
        <f t="shared" si="54"/>
        <v>4.4009999955769246</v>
      </c>
      <c r="J288" s="2">
        <f t="shared" si="55"/>
        <v>90.096669003716627</v>
      </c>
      <c r="L288" s="2">
        <f t="shared" si="56"/>
        <v>114.30433250133861</v>
      </c>
      <c r="M288" s="2">
        <f t="shared" si="50"/>
        <v>117.73346247637876</v>
      </c>
      <c r="N288" s="2"/>
      <c r="O288" s="2">
        <f t="shared" si="57"/>
        <v>117.73346247637876</v>
      </c>
      <c r="Q288" s="2">
        <f t="shared" si="58"/>
        <v>83.199678648679324</v>
      </c>
      <c r="R288" s="2">
        <f t="shared" si="51"/>
        <v>85.695669008139703</v>
      </c>
      <c r="S288" s="2"/>
      <c r="T288" s="2">
        <f t="shared" si="59"/>
        <v>85.695669008139703</v>
      </c>
      <c r="V288" s="11"/>
    </row>
    <row r="289" spans="1:56" ht="15" customHeight="1" x14ac:dyDescent="0.2">
      <c r="A289" s="103">
        <v>51288</v>
      </c>
      <c r="B289" s="5">
        <f>VLOOKUP($A289,'ESAI - Q3 - High Case'!$A$56:$N$343,9)</f>
        <v>119.253001509977</v>
      </c>
      <c r="C289" s="2">
        <f t="shared" si="48"/>
        <v>122.83059155527631</v>
      </c>
      <c r="D289" s="2">
        <f t="shared" si="52"/>
        <v>9.2440819271618899</v>
      </c>
      <c r="E289" s="2">
        <f t="shared" si="53"/>
        <v>132.07467348243821</v>
      </c>
      <c r="G289" s="2">
        <f>VLOOKUP($A289,'ESAI - Q3 - High Case'!$A$56:$N$343,10)</f>
        <v>85.713480595680863</v>
      </c>
      <c r="H289" s="2">
        <f t="shared" si="49"/>
        <v>88.284885013551289</v>
      </c>
      <c r="I289" s="2">
        <f t="shared" si="54"/>
        <v>4.4009999955769246</v>
      </c>
      <c r="J289" s="2">
        <f t="shared" si="55"/>
        <v>92.685885009128214</v>
      </c>
      <c r="L289" s="2">
        <f t="shared" si="56"/>
        <v>119.253001509977</v>
      </c>
      <c r="M289" s="2">
        <f t="shared" si="50"/>
        <v>122.83059155527631</v>
      </c>
      <c r="N289" s="2"/>
      <c r="O289" s="2">
        <f t="shared" si="57"/>
        <v>122.83059155527631</v>
      </c>
      <c r="Q289" s="2">
        <f t="shared" si="58"/>
        <v>85.713480595680863</v>
      </c>
      <c r="R289" s="2">
        <f t="shared" si="51"/>
        <v>88.284885013551289</v>
      </c>
      <c r="S289" s="2"/>
      <c r="T289" s="2">
        <f t="shared" si="59"/>
        <v>88.284885013551289</v>
      </c>
      <c r="V289" s="11"/>
    </row>
    <row r="290" spans="1:56" ht="15" customHeight="1" x14ac:dyDescent="0.2">
      <c r="A290" s="103">
        <v>51318</v>
      </c>
      <c r="B290" s="5">
        <f>VLOOKUP($A290,'ESAI - Q3 - High Case'!$A$56:$N$343,9)</f>
        <v>142.54909177628366</v>
      </c>
      <c r="C290" s="2">
        <f t="shared" si="48"/>
        <v>146.82556452957218</v>
      </c>
      <c r="D290" s="2">
        <f t="shared" si="52"/>
        <v>9.2440819271618899</v>
      </c>
      <c r="E290" s="2">
        <f t="shared" si="53"/>
        <v>156.06964645673406</v>
      </c>
      <c r="G290" s="2">
        <f>VLOOKUP($A290,'ESAI - Q3 - High Case'!$A$56:$N$343,10)</f>
        <v>91.206579934940407</v>
      </c>
      <c r="H290" s="2">
        <f t="shared" si="49"/>
        <v>93.942777332988626</v>
      </c>
      <c r="I290" s="2">
        <f t="shared" si="54"/>
        <v>4.4009999955769246</v>
      </c>
      <c r="J290" s="2">
        <f t="shared" si="55"/>
        <v>98.343777328565551</v>
      </c>
      <c r="L290" s="2">
        <f t="shared" si="56"/>
        <v>142.54909177628366</v>
      </c>
      <c r="M290" s="2">
        <f t="shared" si="50"/>
        <v>146.82556452957218</v>
      </c>
      <c r="N290" s="2"/>
      <c r="O290" s="2">
        <f t="shared" si="57"/>
        <v>146.82556452957218</v>
      </c>
      <c r="Q290" s="2">
        <f t="shared" si="58"/>
        <v>91.206579934940407</v>
      </c>
      <c r="R290" s="2">
        <f t="shared" si="51"/>
        <v>93.942777332988626</v>
      </c>
      <c r="S290" s="2"/>
      <c r="T290" s="2">
        <f t="shared" si="59"/>
        <v>93.942777332988626</v>
      </c>
      <c r="V290" s="11"/>
    </row>
    <row r="291" spans="1:56" ht="15" customHeight="1" x14ac:dyDescent="0.2">
      <c r="A291" s="103">
        <v>51349</v>
      </c>
      <c r="B291" s="5">
        <f>VLOOKUP($A291,'ESAI - Q3 - High Case'!$A$56:$N$343,9)</f>
        <v>114.57278709427929</v>
      </c>
      <c r="C291" s="2">
        <f t="shared" si="48"/>
        <v>118.00997070710767</v>
      </c>
      <c r="D291" s="2">
        <f t="shared" si="52"/>
        <v>9.2440819271618899</v>
      </c>
      <c r="E291" s="2">
        <f t="shared" si="53"/>
        <v>127.25405263426956</v>
      </c>
      <c r="G291" s="2">
        <f>VLOOKUP($A291,'ESAI - Q3 - High Case'!$A$56:$N$343,10)</f>
        <v>89.505000205241714</v>
      </c>
      <c r="H291" s="2">
        <f t="shared" si="49"/>
        <v>92.190150211398972</v>
      </c>
      <c r="I291" s="2">
        <f t="shared" si="54"/>
        <v>4.4009999955769246</v>
      </c>
      <c r="J291" s="2">
        <f t="shared" si="55"/>
        <v>96.591150206975897</v>
      </c>
      <c r="L291" s="2">
        <f t="shared" si="56"/>
        <v>114.57278709427929</v>
      </c>
      <c r="M291" s="2">
        <f t="shared" si="50"/>
        <v>118.00997070710767</v>
      </c>
      <c r="N291" s="2"/>
      <c r="O291" s="2">
        <f t="shared" si="57"/>
        <v>118.00997070710767</v>
      </c>
      <c r="Q291" s="2">
        <f t="shared" si="58"/>
        <v>89.505000205241714</v>
      </c>
      <c r="R291" s="2">
        <f t="shared" si="51"/>
        <v>92.190150211398972</v>
      </c>
      <c r="S291" s="2"/>
      <c r="T291" s="2">
        <f t="shared" si="59"/>
        <v>92.190150211398972</v>
      </c>
      <c r="V291" s="11"/>
    </row>
    <row r="292" spans="1:56" ht="15" customHeight="1" x14ac:dyDescent="0.2">
      <c r="A292" s="103">
        <v>51380</v>
      </c>
      <c r="B292" s="5">
        <f>VLOOKUP($A292,'ESAI - Q3 - High Case'!$A$56:$N$343,9)</f>
        <v>96.501364426231447</v>
      </c>
      <c r="C292" s="2">
        <f t="shared" si="48"/>
        <v>99.396405359018388</v>
      </c>
      <c r="D292" s="2">
        <f t="shared" si="52"/>
        <v>9.2440819271618899</v>
      </c>
      <c r="E292" s="2">
        <f t="shared" si="53"/>
        <v>108.64048728618027</v>
      </c>
      <c r="G292" s="2">
        <f>VLOOKUP($A292,'ESAI - Q3 - High Case'!$A$56:$N$343,10)</f>
        <v>85.025438676619757</v>
      </c>
      <c r="H292" s="2">
        <f t="shared" si="49"/>
        <v>87.576201836918358</v>
      </c>
      <c r="I292" s="2">
        <f t="shared" si="54"/>
        <v>4.4009999955769246</v>
      </c>
      <c r="J292" s="2">
        <f t="shared" si="55"/>
        <v>91.977201832495282</v>
      </c>
      <c r="L292" s="2">
        <f t="shared" si="56"/>
        <v>96.501364426231447</v>
      </c>
      <c r="M292" s="2">
        <f t="shared" si="50"/>
        <v>99.396405359018388</v>
      </c>
      <c r="N292" s="2"/>
      <c r="O292" s="2">
        <f t="shared" si="57"/>
        <v>99.396405359018388</v>
      </c>
      <c r="Q292" s="2">
        <f t="shared" si="58"/>
        <v>85.025438676619757</v>
      </c>
      <c r="R292" s="2">
        <f t="shared" si="51"/>
        <v>87.576201836918358</v>
      </c>
      <c r="S292" s="2"/>
      <c r="T292" s="2">
        <f t="shared" si="59"/>
        <v>87.576201836918358</v>
      </c>
      <c r="V292" s="11"/>
    </row>
    <row r="293" spans="1:56" ht="15" customHeight="1" x14ac:dyDescent="0.2">
      <c r="A293" s="103">
        <v>51410</v>
      </c>
      <c r="B293" s="5">
        <f>VLOOKUP($A293,'ESAI - Q3 - High Case'!$A$56:$N$343,9)</f>
        <v>92.10300869450792</v>
      </c>
      <c r="C293" s="2">
        <f t="shared" si="48"/>
        <v>94.866098955343162</v>
      </c>
      <c r="D293" s="2">
        <f t="shared" si="52"/>
        <v>9.2440819271618899</v>
      </c>
      <c r="E293" s="2">
        <f t="shared" si="53"/>
        <v>104.11018088250505</v>
      </c>
      <c r="G293" s="2">
        <f>VLOOKUP($A293,'ESAI - Q3 - High Case'!$A$56:$N$343,10)</f>
        <v>81.317550026085783</v>
      </c>
      <c r="H293" s="2">
        <f t="shared" si="49"/>
        <v>83.75707652686836</v>
      </c>
      <c r="I293" s="2">
        <f t="shared" si="54"/>
        <v>4.4009999955769246</v>
      </c>
      <c r="J293" s="2">
        <f t="shared" si="55"/>
        <v>88.158076522445285</v>
      </c>
      <c r="L293" s="2">
        <f t="shared" si="56"/>
        <v>92.10300869450792</v>
      </c>
      <c r="M293" s="2">
        <f t="shared" si="50"/>
        <v>94.866098955343162</v>
      </c>
      <c r="N293" s="2"/>
      <c r="O293" s="2">
        <f t="shared" si="57"/>
        <v>94.866098955343162</v>
      </c>
      <c r="Q293" s="2">
        <f t="shared" si="58"/>
        <v>81.317550026085783</v>
      </c>
      <c r="R293" s="2">
        <f t="shared" si="51"/>
        <v>83.75707652686836</v>
      </c>
      <c r="S293" s="2"/>
      <c r="T293" s="2">
        <f t="shared" si="59"/>
        <v>83.75707652686836</v>
      </c>
      <c r="V293" s="11"/>
    </row>
    <row r="294" spans="1:56" ht="15" customHeight="1" x14ac:dyDescent="0.2">
      <c r="A294" s="103">
        <v>51441</v>
      </c>
      <c r="B294" s="5">
        <f>VLOOKUP($A294,'ESAI - Q3 - High Case'!$A$56:$N$343,9)</f>
        <v>106.4423225121554</v>
      </c>
      <c r="C294" s="2">
        <f t="shared" si="48"/>
        <v>109.63559218752006</v>
      </c>
      <c r="D294" s="2">
        <f t="shared" si="52"/>
        <v>9.2440819271618899</v>
      </c>
      <c r="E294" s="2">
        <f t="shared" si="53"/>
        <v>118.87967411468195</v>
      </c>
      <c r="G294" s="2">
        <f>VLOOKUP($A294,'ESAI - Q3 - High Case'!$A$56:$N$343,10)</f>
        <v>90.508197513046767</v>
      </c>
      <c r="H294" s="2">
        <f t="shared" si="49"/>
        <v>93.223443438438167</v>
      </c>
      <c r="I294" s="2">
        <f t="shared" si="54"/>
        <v>4.4009999955769246</v>
      </c>
      <c r="J294" s="2">
        <f t="shared" si="55"/>
        <v>97.624443434015092</v>
      </c>
      <c r="L294" s="2">
        <f t="shared" si="56"/>
        <v>106.4423225121554</v>
      </c>
      <c r="M294" s="2">
        <f t="shared" si="50"/>
        <v>109.63559218752006</v>
      </c>
      <c r="N294" s="2"/>
      <c r="O294" s="2">
        <f t="shared" si="57"/>
        <v>109.63559218752006</v>
      </c>
      <c r="Q294" s="2">
        <f t="shared" si="58"/>
        <v>90.508197513046767</v>
      </c>
      <c r="R294" s="2">
        <f t="shared" si="51"/>
        <v>93.223443438438167</v>
      </c>
      <c r="S294" s="2"/>
      <c r="T294" s="2">
        <f t="shared" si="59"/>
        <v>93.223443438438167</v>
      </c>
      <c r="V294" s="11"/>
    </row>
    <row r="295" spans="1:56" ht="15" customHeight="1" x14ac:dyDescent="0.2">
      <c r="A295" s="104">
        <v>51471</v>
      </c>
      <c r="B295" s="110">
        <f>VLOOKUP($A295,'ESAI - Q3 - High Case'!$A$56:$N$343,9)</f>
        <v>153.30320472431026</v>
      </c>
      <c r="C295" s="9">
        <f t="shared" si="48"/>
        <v>157.90230086603958</v>
      </c>
      <c r="D295" s="9">
        <f t="shared" si="52"/>
        <v>9.2440819271618899</v>
      </c>
      <c r="E295" s="9">
        <f t="shared" si="53"/>
        <v>167.14638279320147</v>
      </c>
      <c r="F295" s="111"/>
      <c r="G295" s="9">
        <f>VLOOKUP($A295,'ESAI - Q3 - High Case'!$A$56:$N$343,10)</f>
        <v>118.59417151141753</v>
      </c>
      <c r="H295" s="9">
        <f t="shared" si="49"/>
        <v>122.15199665676006</v>
      </c>
      <c r="I295" s="9">
        <f t="shared" si="54"/>
        <v>4.4009999955769246</v>
      </c>
      <c r="J295" s="9">
        <f t="shared" si="55"/>
        <v>126.55299665233699</v>
      </c>
      <c r="K295" s="111"/>
      <c r="L295" s="9">
        <f t="shared" si="56"/>
        <v>153.30320472431026</v>
      </c>
      <c r="M295" s="9">
        <f t="shared" si="50"/>
        <v>157.90230086603958</v>
      </c>
      <c r="N295" s="9"/>
      <c r="O295" s="9">
        <f t="shared" si="57"/>
        <v>157.90230086603958</v>
      </c>
      <c r="P295" s="111"/>
      <c r="Q295" s="9">
        <f t="shared" si="58"/>
        <v>118.59417151141753</v>
      </c>
      <c r="R295" s="9">
        <f t="shared" si="51"/>
        <v>122.15199665676006</v>
      </c>
      <c r="S295" s="9"/>
      <c r="T295" s="9">
        <f t="shared" si="59"/>
        <v>122.15199665676006</v>
      </c>
      <c r="V295" s="11"/>
    </row>
    <row r="296" spans="1:56" ht="15" customHeight="1" x14ac:dyDescent="0.2">
      <c r="A296" s="19"/>
      <c r="B296" s="5"/>
      <c r="C296" s="5"/>
      <c r="D296" s="5"/>
      <c r="E296" s="5"/>
      <c r="G296" s="5"/>
      <c r="H296" s="5"/>
      <c r="I296" s="5"/>
      <c r="J296" s="5"/>
      <c r="L296" s="5"/>
      <c r="M296" s="5"/>
      <c r="N296" s="5"/>
      <c r="O296" s="5"/>
      <c r="Q296" s="5"/>
      <c r="R296" s="5"/>
      <c r="S296" s="5"/>
      <c r="T296" s="5"/>
      <c r="V296" s="11"/>
    </row>
    <row r="297" spans="1:56" ht="15" customHeight="1" x14ac:dyDescent="0.2">
      <c r="A297" s="19"/>
      <c r="B297" s="5"/>
      <c r="C297" s="5"/>
      <c r="D297" s="5"/>
      <c r="E297" s="5"/>
      <c r="G297" s="5"/>
      <c r="H297" s="5"/>
      <c r="I297" s="5"/>
      <c r="J297" s="5"/>
      <c r="L297" s="5"/>
      <c r="M297" s="5"/>
      <c r="N297" s="5"/>
      <c r="O297" s="5"/>
      <c r="Q297" s="5"/>
      <c r="R297" s="5"/>
      <c r="S297" s="5"/>
      <c r="T297" s="5"/>
      <c r="V297" s="11"/>
    </row>
    <row r="298" spans="1:56" ht="15" customHeight="1" x14ac:dyDescent="0.2">
      <c r="A298" s="19"/>
      <c r="B298" s="5"/>
      <c r="C298" s="5"/>
      <c r="D298" s="5"/>
      <c r="E298" s="5"/>
      <c r="G298" s="5"/>
      <c r="H298" s="5"/>
      <c r="I298" s="5"/>
      <c r="J298" s="5"/>
      <c r="L298" s="5"/>
      <c r="M298" s="5"/>
      <c r="N298" s="5"/>
      <c r="O298" s="5"/>
      <c r="Q298" s="5"/>
      <c r="R298" s="5"/>
      <c r="S298" s="5"/>
      <c r="T298" s="5"/>
      <c r="V298" s="11"/>
    </row>
    <row r="299" spans="1:56" ht="15" customHeight="1" x14ac:dyDescent="0.2">
      <c r="A299" s="19"/>
      <c r="B299" s="5"/>
      <c r="C299" s="5"/>
      <c r="D299" s="5"/>
      <c r="E299" s="5"/>
      <c r="G299" s="5"/>
      <c r="H299" s="5"/>
      <c r="I299" s="5"/>
      <c r="J299" s="5"/>
      <c r="L299" s="5"/>
      <c r="M299" s="5"/>
      <c r="N299" s="5"/>
      <c r="O299" s="5"/>
      <c r="Q299" s="5"/>
      <c r="R299" s="5"/>
      <c r="S299" s="5"/>
      <c r="T299" s="5"/>
      <c r="V299" s="11"/>
    </row>
    <row r="300" spans="1:56" ht="15" customHeight="1" x14ac:dyDescent="0.2">
      <c r="A300" s="19"/>
      <c r="B300" s="5"/>
      <c r="C300" s="5"/>
      <c r="D300" s="5"/>
      <c r="E300" s="5"/>
      <c r="G300" s="5"/>
      <c r="H300" s="5"/>
      <c r="I300" s="5"/>
      <c r="J300" s="5"/>
      <c r="L300" s="5"/>
      <c r="M300" s="5"/>
      <c r="N300" s="5"/>
      <c r="O300" s="5"/>
      <c r="Q300" s="5"/>
      <c r="R300" s="5"/>
      <c r="S300" s="5"/>
      <c r="T300" s="5"/>
      <c r="V300" s="11"/>
    </row>
    <row r="301" spans="1:56" ht="15" customHeight="1" x14ac:dyDescent="0.2">
      <c r="A301" s="19"/>
      <c r="B301" s="5"/>
      <c r="C301" s="5"/>
      <c r="D301" s="5"/>
      <c r="E301" s="5"/>
      <c r="G301" s="5"/>
      <c r="H301" s="5"/>
      <c r="I301" s="5"/>
      <c r="J301" s="5"/>
      <c r="L301" s="5"/>
      <c r="M301" s="5"/>
      <c r="N301" s="5"/>
      <c r="O301" s="5"/>
      <c r="Q301" s="5"/>
      <c r="R301" s="5"/>
      <c r="S301" s="5"/>
      <c r="T301" s="5"/>
      <c r="V301" s="11"/>
    </row>
    <row r="302" spans="1:56" ht="15" customHeight="1" x14ac:dyDescent="0.2">
      <c r="A302" s="98"/>
      <c r="B302" s="3"/>
      <c r="C302" s="3"/>
      <c r="D302" s="3"/>
      <c r="E302" s="5"/>
      <c r="F302" s="3"/>
      <c r="G302" s="3"/>
      <c r="H302" s="3"/>
      <c r="I302" s="4"/>
      <c r="J302" s="3"/>
      <c r="L302" s="3"/>
      <c r="M302" s="3"/>
      <c r="N302" s="5"/>
      <c r="O302" s="5"/>
      <c r="P302" s="3"/>
      <c r="Q302" s="3"/>
      <c r="R302" s="3"/>
      <c r="S302" s="4"/>
      <c r="T302" s="3"/>
      <c r="V302" s="6"/>
    </row>
    <row r="303" spans="1:56" ht="42.75" customHeight="1" thickBot="1" x14ac:dyDescent="0.25">
      <c r="A303" s="17" t="s">
        <v>7</v>
      </c>
      <c r="B303" s="17"/>
      <c r="C303" s="17"/>
      <c r="D303" s="17"/>
      <c r="E303" s="17"/>
      <c r="F303" s="18"/>
    </row>
    <row r="304" spans="1:56" x14ac:dyDescent="0.2">
      <c r="A304" s="12" t="s">
        <v>8</v>
      </c>
      <c r="B304" s="13" t="s">
        <v>9</v>
      </c>
      <c r="BD304" s="11" t="s">
        <v>5</v>
      </c>
    </row>
    <row r="305" spans="1:56" x14ac:dyDescent="0.2">
      <c r="A305" s="7"/>
      <c r="B305" s="14" t="s">
        <v>20</v>
      </c>
      <c r="D305" s="8">
        <v>0.5</v>
      </c>
      <c r="E305" s="11" t="s">
        <v>10</v>
      </c>
      <c r="BD305" s="11" t="s">
        <v>5</v>
      </c>
    </row>
    <row r="306" spans="1:56" x14ac:dyDescent="0.2">
      <c r="A306" s="7"/>
      <c r="B306" s="14" t="s">
        <v>21</v>
      </c>
      <c r="D306" s="8">
        <v>0.24</v>
      </c>
      <c r="E306" s="11" t="s">
        <v>10</v>
      </c>
      <c r="BD306" s="11" t="s">
        <v>5</v>
      </c>
    </row>
    <row r="307" spans="1:56" x14ac:dyDescent="0.2">
      <c r="A307" s="12" t="s">
        <v>11</v>
      </c>
      <c r="B307" s="13" t="s">
        <v>12</v>
      </c>
      <c r="BD307" s="11" t="s">
        <v>5</v>
      </c>
    </row>
    <row r="308" spans="1:56" x14ac:dyDescent="0.2">
      <c r="A308" s="7"/>
      <c r="B308" s="14" t="s">
        <v>20</v>
      </c>
      <c r="D308" s="8">
        <v>0.43</v>
      </c>
      <c r="E308" s="11" t="s">
        <v>10</v>
      </c>
      <c r="BD308" s="11" t="s">
        <v>5</v>
      </c>
    </row>
    <row r="309" spans="1:56" x14ac:dyDescent="0.2">
      <c r="A309" s="7"/>
      <c r="B309" s="14" t="s">
        <v>21</v>
      </c>
      <c r="D309" s="8">
        <v>0.21</v>
      </c>
      <c r="E309" s="11" t="s">
        <v>10</v>
      </c>
      <c r="BD309" s="11" t="s">
        <v>5</v>
      </c>
    </row>
    <row r="310" spans="1:56" x14ac:dyDescent="0.2">
      <c r="A310" s="12" t="s">
        <v>24</v>
      </c>
      <c r="B310" s="15" t="s">
        <v>13</v>
      </c>
      <c r="D310" s="8"/>
      <c r="BD310" s="11" t="s">
        <v>5</v>
      </c>
    </row>
    <row r="311" spans="1:56" x14ac:dyDescent="0.2">
      <c r="B311" s="14" t="s">
        <v>22</v>
      </c>
      <c r="D311" s="8">
        <v>97.06</v>
      </c>
      <c r="E311" s="11" t="s">
        <v>14</v>
      </c>
    </row>
    <row r="312" spans="1:56" x14ac:dyDescent="0.2">
      <c r="B312" s="14" t="s">
        <v>23</v>
      </c>
      <c r="D312" s="8">
        <v>69.14</v>
      </c>
      <c r="E312" s="11" t="s">
        <v>14</v>
      </c>
    </row>
    <row r="313" spans="1:56" x14ac:dyDescent="0.2">
      <c r="B313" s="14" t="s">
        <v>20</v>
      </c>
      <c r="D313" s="8">
        <f>D311/16</f>
        <v>6.0662500000000001</v>
      </c>
      <c r="E313" s="11" t="s">
        <v>15</v>
      </c>
    </row>
    <row r="314" spans="1:56" x14ac:dyDescent="0.2">
      <c r="B314" s="14" t="s">
        <v>21</v>
      </c>
      <c r="D314" s="8">
        <f>D312/24</f>
        <v>2.8808333333333334</v>
      </c>
      <c r="E314" s="11" t="s">
        <v>15</v>
      </c>
    </row>
    <row r="315" spans="1:56" x14ac:dyDescent="0.2">
      <c r="A315" s="12" t="s">
        <v>25</v>
      </c>
      <c r="B315" s="12" t="s">
        <v>16</v>
      </c>
      <c r="D315" s="8"/>
    </row>
    <row r="316" spans="1:56" x14ac:dyDescent="0.2">
      <c r="B316" s="14" t="s">
        <v>2</v>
      </c>
      <c r="D316" s="8">
        <f>D305+D308+D313</f>
        <v>6.9962499999999999</v>
      </c>
      <c r="E316" s="11" t="s">
        <v>17</v>
      </c>
    </row>
    <row r="317" spans="1:56" x14ac:dyDescent="0.2">
      <c r="B317" s="14" t="s">
        <v>3</v>
      </c>
      <c r="D317" s="8">
        <f>D306+D309+D314</f>
        <v>3.3308333333333335</v>
      </c>
      <c r="E317" s="11" t="s">
        <v>17</v>
      </c>
    </row>
    <row r="318" spans="1:56" x14ac:dyDescent="0.2">
      <c r="B318" s="14" t="s">
        <v>4</v>
      </c>
      <c r="D318" s="105">
        <v>3.3000000000000002E-2</v>
      </c>
    </row>
    <row r="319" spans="1:56" x14ac:dyDescent="0.2">
      <c r="B319" s="14" t="s">
        <v>18</v>
      </c>
      <c r="D319" s="106">
        <v>2012</v>
      </c>
    </row>
    <row r="320" spans="1:56" x14ac:dyDescent="0.2">
      <c r="B320" s="16" t="s">
        <v>19</v>
      </c>
      <c r="D320" s="105">
        <v>0.01</v>
      </c>
    </row>
    <row r="321" spans="1:5" x14ac:dyDescent="0.2">
      <c r="B321" s="16" t="s">
        <v>0</v>
      </c>
      <c r="C321" s="8"/>
      <c r="D321" s="11">
        <v>2017</v>
      </c>
    </row>
    <row r="322" spans="1:5" ht="15.75" customHeight="1" x14ac:dyDescent="0.2">
      <c r="B322" s="16"/>
      <c r="C322" s="8"/>
    </row>
    <row r="323" spans="1:5" ht="42.75" customHeight="1" thickBot="1" x14ac:dyDescent="0.25">
      <c r="A323" s="17" t="s">
        <v>34</v>
      </c>
      <c r="B323" s="107"/>
      <c r="C323" s="107"/>
      <c r="D323" s="108"/>
      <c r="E323" s="108"/>
    </row>
    <row r="325" spans="1:5" x14ac:dyDescent="0.2">
      <c r="A325" s="16" t="s">
        <v>6</v>
      </c>
      <c r="B325" s="11">
        <v>1.03</v>
      </c>
    </row>
    <row r="339" spans="3:3" ht="13.5" customHeight="1" x14ac:dyDescent="0.2"/>
    <row r="340" spans="3:3" ht="42.75" customHeight="1" x14ac:dyDescent="0.2">
      <c r="C340" s="109"/>
    </row>
    <row r="344" spans="3:3" ht="42.75" customHeight="1" x14ac:dyDescent="0.2">
      <c r="C344" s="109"/>
    </row>
  </sheetData>
  <mergeCells count="3">
    <mergeCell ref="B4:J4"/>
    <mergeCell ref="L4:T4"/>
    <mergeCell ref="A1:T1"/>
  </mergeCells>
  <printOptions horizontalCentered="1" verticalCentered="1"/>
  <pageMargins left="0.7" right="0.7" top="0.75" bottom="0.75" header="0.3" footer="0.3"/>
  <pageSetup scale="44" orientation="landscape" r:id="rId1"/>
  <headerFooter>
    <oddFooter>&amp;L&amp;"Bradley Hand ITC,Regular"&amp;F
&amp;A&amp;R&amp;"Bradley Hand ITC,Regular"&amp;D
&amp;T</oddFooter>
  </headerFooter>
  <rowBreaks count="5" manualBreakCount="5">
    <brk id="67" max="19" man="1"/>
    <brk id="127" max="19" man="1"/>
    <brk id="187" max="19" man="1"/>
    <brk id="247" max="19" man="1"/>
    <brk id="295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92ec314d-4c9c-4dd9-83ac-31caef74aaef">35</IR_Requester>
    <IR_Reviewers xmlns="92ec314d-4c9c-4dd9-83ac-31caef74aaef">
      <UserInfo>
        <DisplayName/>
        <AccountId xsi:nil="true"/>
        <AccountType/>
      </UserInfo>
    </IR_Reviewers>
    <IR_Writer xmlns="92ec314d-4c9c-4dd9-83ac-31caef74aaef">
      <UserInfo>
        <DisplayName>WEIR, NORMA</DisplayName>
        <AccountId>101</AccountId>
        <AccountType/>
      </UserInfo>
    </IR_Writer>
    <IR_Status xmlns="92ec314d-4c9c-4dd9-83ac-31caef74aaef">12</IR_Status>
    <NSPI xmlns="4cfd163b-bcf9-4c5a-b2fe-c1383bc133c7">false</NSPI>
    <IR_Responder xmlns="92ec314d-4c9c-4dd9-83ac-31caef74aaef" xsi:nil="true"/>
    <IR_Review_Sorting xmlns="92ec314d-4c9c-4dd9-83ac-31caef74aaef">completed by RA</IR_Review_Sorting>
    <IR_Topic xmlns="92ec314d-4c9c-4dd9-83ac-31caef74aaef" xsi:nil="true"/>
    <Owner xmlns="92ec314d-4c9c-4dd9-83ac-31caef74aaef">
      <UserInfo>
        <DisplayName>RENDELL, BRIAN</DisplayName>
        <AccountId>68</AccountId>
        <AccountType/>
      </UserInfo>
    </Owner>
    <_dlc_DocId xmlns="b4991c62-42bd-42ea-b7fe-769c41f8ce12">4PP4YDNXZNSS-11-2189</_dlc_DocId>
    <IR_Filling_Dat xmlns="92ec314d-4c9c-4dd9-83ac-31caef74aaef">2013-03-11T03:00:00+00:00</IR_Filling_Dat>
    <_dlc_DocIdUrl xmlns="b4991c62-42bd-42ea-b7fe-769c41f8ce12">
      <Url>http://companies.emera.com/emera/ENLReg/_layouts/DocIdRedir.aspx?ID=4PP4YDNXZNSS-11-2189</Url>
      <Description>4PP4YDNXZNSS-11-2189</Description>
    </_dlc_DocIdUrl>
    <IR_Received_Date xmlns="92ec314d-4c9c-4dd9-83ac-31caef74aaef">2013-02-25T04:00:00+00:00</IR_Received_Date>
    <IR_Subtopic xmlns="4cfd163b-bcf9-4c5a-b2fe-c1383bc133c7" xsi:nil="true"/>
  </documentManagement>
</p:properties>
</file>

<file path=customXml/itemProps1.xml><?xml version="1.0" encoding="utf-8"?>
<ds:datastoreItem xmlns:ds="http://schemas.openxmlformats.org/officeDocument/2006/customXml" ds:itemID="{771E8037-C089-4E16-B498-58DB21F406FA}"/>
</file>

<file path=customXml/itemProps2.xml><?xml version="1.0" encoding="utf-8"?>
<ds:datastoreItem xmlns:ds="http://schemas.openxmlformats.org/officeDocument/2006/customXml" ds:itemID="{A31BFE0F-D655-4279-944D-AE993FB0A500}"/>
</file>

<file path=customXml/itemProps3.xml><?xml version="1.0" encoding="utf-8"?>
<ds:datastoreItem xmlns:ds="http://schemas.openxmlformats.org/officeDocument/2006/customXml" ds:itemID="{517CE561-0CEC-4068-8EAE-3DF74B7AB62A}"/>
</file>

<file path=customXml/itemProps4.xml><?xml version="1.0" encoding="utf-8"?>
<ds:datastoreItem xmlns:ds="http://schemas.openxmlformats.org/officeDocument/2006/customXml" ds:itemID="{0CF6287F-D3A8-4B32-B959-8A25817E2948}"/>
</file>

<file path=customXml/itemProps5.xml><?xml version="1.0" encoding="utf-8"?>
<ds:datastoreItem xmlns:ds="http://schemas.openxmlformats.org/officeDocument/2006/customXml" ds:itemID="{B10CA028-BAD9-4E84-908F-26A5B72F7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Figure 4-4</vt:lpstr>
      <vt:lpstr>ML Base Load Surplus Energy</vt:lpstr>
      <vt:lpstr>Surplus Energy by Month</vt:lpstr>
      <vt:lpstr>ESAI - Q3 - Low Case</vt:lpstr>
      <vt:lpstr>ESAI - Q3 - Base Case</vt:lpstr>
      <vt:lpstr>ESAI - Q3 - High Case</vt:lpstr>
      <vt:lpstr>Purchases from Market - Low</vt:lpstr>
      <vt:lpstr>Purchases from Market - Base</vt:lpstr>
      <vt:lpstr>Purchases from Market - High</vt:lpstr>
      <vt:lpstr>'Purchases from Market - Base'!ForEx</vt:lpstr>
      <vt:lpstr>'Purchases from Market - Low'!ForEx</vt:lpstr>
      <vt:lpstr>ForEx</vt:lpstr>
      <vt:lpstr>'ESAI - Q3 - Base Case'!Print_Area</vt:lpstr>
      <vt:lpstr>'ESAI - Q3 - High Case'!Print_Area</vt:lpstr>
      <vt:lpstr>'ESAI - Q3 - Low Case'!Print_Area</vt:lpstr>
      <vt:lpstr>'Figure 4-4'!Print_Area</vt:lpstr>
      <vt:lpstr>'ML Base Load Surplus Energy'!Print_Area</vt:lpstr>
      <vt:lpstr>'Purchases from Market - Base'!Print_Area</vt:lpstr>
      <vt:lpstr>'Purchases from Market - High'!Print_Area</vt:lpstr>
      <vt:lpstr>'Purchases from Market - Low'!Print_Area</vt:lpstr>
      <vt:lpstr>'Surplus Energy by Month'!Print_Area</vt:lpstr>
      <vt:lpstr>'ESAI - Q3 - Base Case'!Print_Titles</vt:lpstr>
      <vt:lpstr>'ESAI - Q3 - High Case'!Print_Titles</vt:lpstr>
      <vt:lpstr>'ESAI - Q3 - Low Case'!Print_Titles</vt:lpstr>
      <vt:lpstr>'Figure 4-4'!Print_Titles</vt:lpstr>
      <vt:lpstr>'Purchases from Market - Base'!Print_Titles</vt:lpstr>
      <vt:lpstr>'Purchases from Market - High'!Print_Titles</vt:lpstr>
      <vt:lpstr>'Purchases from Market - Low'!Print_Titles</vt:lpstr>
      <vt:lpstr>'Surplus Energy by Month'!Print_Titles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 Weir</dc:creator>
  <cp:lastModifiedBy>MacLean-Collins, Nikki</cp:lastModifiedBy>
  <cp:lastPrinted>2013-02-28T16:55:37Z</cp:lastPrinted>
  <dcterms:created xsi:type="dcterms:W3CDTF">2012-03-24T13:30:29Z</dcterms:created>
  <dcterms:modified xsi:type="dcterms:W3CDTF">2013-03-07T23:32:26Z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SecurityLog">
    <vt:lpwstr>&lt;Log Date="-8588386697969430061" Reason="ItemUpdated" Error=""&gt;&lt;Rule Message="" Name="PM" /&gt;&lt;/Log&gt;</vt:lpwstr>
  </property>
  <property fmtid="{D5CDD505-2E9C-101B-9397-08002B2CF9AE}" pid="3" name="_dlc_DocIdItemGuid">
    <vt:lpwstr>f2fdc4db-9806-4863-9681-66b310c5ad0b</vt:lpwstr>
  </property>
  <property fmtid="{D5CDD505-2E9C-101B-9397-08002B2CF9AE}" pid="4" name="ContentTypeId">
    <vt:lpwstr>0x01010020A7FEED53593641BE8E90FC930B63F0</vt:lpwstr>
  </property>
  <property fmtid="{D5CDD505-2E9C-101B-9397-08002B2CF9AE}" pid="5" name="Order">
    <vt:r8>218900</vt:r8>
  </property>
</Properties>
</file>