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320" windowHeight="12120"/>
  </bookViews>
  <sheets>
    <sheet name="Example 1" sheetId="1" r:id="rId1"/>
    <sheet name="Example 2" sheetId="2" r:id="rId2"/>
    <sheet name="Example 3" sheetId="3" r:id="rId3"/>
  </sheets>
  <externalReferences>
    <externalReference r:id="rId4"/>
    <externalReference r:id="rId5"/>
  </externalReferences>
  <definedNames>
    <definedName name="CPI">'[1]Inputs-General C$'!$D$8</definedName>
    <definedName name="exchrate">'[1]Inputs-General C$'!$H$7</definedName>
    <definedName name="OMID">'[2]Inputs - General'!$D$11</definedName>
    <definedName name="_xlnm.Print_Area" localSheetId="0">'Example 1'!$A$1:$G$21</definedName>
  </definedNames>
  <calcPr calcId="145621"/>
</workbook>
</file>

<file path=xl/calcChain.xml><?xml version="1.0" encoding="utf-8"?>
<calcChain xmlns="http://schemas.openxmlformats.org/spreadsheetml/2006/main">
  <c r="G21" i="1" l="1"/>
  <c r="G15" i="1"/>
  <c r="G12" i="1"/>
  <c r="G9" i="1"/>
  <c r="G8" i="1"/>
  <c r="G7" i="1"/>
  <c r="G5" i="1"/>
  <c r="G4" i="1"/>
  <c r="E93" i="3" l="1"/>
  <c r="E71" i="3"/>
  <c r="E79" i="3"/>
  <c r="E29" i="3"/>
  <c r="F54" i="2"/>
  <c r="D12" i="1"/>
  <c r="D5" i="1"/>
  <c r="D8" i="1" l="1"/>
  <c r="E130" i="3"/>
  <c r="E131" i="3"/>
  <c r="E94" i="3"/>
  <c r="E91" i="3"/>
  <c r="E90" i="3"/>
  <c r="E89" i="3"/>
  <c r="E81" i="3"/>
  <c r="E80" i="3"/>
  <c r="E75" i="3"/>
  <c r="E74" i="3"/>
  <c r="E31" i="3"/>
  <c r="E30" i="3"/>
  <c r="E27" i="3"/>
  <c r="E24" i="3"/>
  <c r="E23" i="3"/>
  <c r="E22" i="3"/>
  <c r="E19" i="3"/>
  <c r="E15" i="3"/>
  <c r="E6" i="3"/>
  <c r="E3" i="3"/>
  <c r="E132" i="3"/>
  <c r="E7" i="3" s="1"/>
  <c r="E119" i="3"/>
  <c r="E67" i="3"/>
  <c r="D132" i="3"/>
  <c r="D119" i="3"/>
  <c r="D96" i="3"/>
  <c r="D83" i="3"/>
  <c r="D67" i="3"/>
  <c r="D32" i="3"/>
  <c r="D8" i="3"/>
  <c r="F8" i="2"/>
  <c r="G8" i="2" s="1"/>
  <c r="F90" i="2"/>
  <c r="F7" i="2" s="1"/>
  <c r="F87" i="2"/>
  <c r="F88" i="2"/>
  <c r="F6" i="2"/>
  <c r="F5" i="2"/>
  <c r="F64" i="2"/>
  <c r="F4" i="2" s="1"/>
  <c r="F3" i="2"/>
  <c r="F2" i="2"/>
  <c r="F56" i="2"/>
  <c r="F55" i="2"/>
  <c r="F27" i="2"/>
  <c r="F23" i="2"/>
  <c r="F22" i="2"/>
  <c r="F21" i="2"/>
  <c r="F19" i="2"/>
  <c r="F18" i="2"/>
  <c r="F17" i="2"/>
  <c r="F14" i="2"/>
  <c r="F13" i="2"/>
  <c r="D90" i="2"/>
  <c r="D64" i="2"/>
  <c r="D49" i="2"/>
  <c r="D27" i="2"/>
  <c r="D8" i="2"/>
  <c r="F92" i="2" l="1"/>
  <c r="E96" i="3"/>
  <c r="E5" i="3" s="1"/>
  <c r="E83" i="3"/>
  <c r="E4" i="3" s="1"/>
  <c r="E32" i="3"/>
  <c r="E2" i="3" s="1"/>
  <c r="C21" i="1"/>
  <c r="D15" i="1"/>
  <c r="D9" i="1"/>
  <c r="D7" i="1"/>
  <c r="D4" i="1"/>
  <c r="E8" i="3" l="1"/>
  <c r="F8" i="3" s="1"/>
  <c r="D21" i="1"/>
  <c r="E21" i="1" s="1"/>
</calcChain>
</file>

<file path=xl/comments1.xml><?xml version="1.0" encoding="utf-8"?>
<comments xmlns="http://schemas.openxmlformats.org/spreadsheetml/2006/main">
  <authors>
    <author>Ryan Tourigny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Ryan Tourigny:</t>
        </r>
        <r>
          <rPr>
            <sz val="9"/>
            <color indexed="81"/>
            <rFont val="Tahoma"/>
            <family val="2"/>
          </rPr>
          <t xml:space="preserve">
Including Generator System Contribution Cost
</t>
        </r>
      </text>
    </comment>
    <comment ref="B19" authorId="0">
      <text>
        <r>
          <rPr>
            <b/>
            <sz val="9"/>
            <color indexed="81"/>
            <rFont val="Tahoma"/>
            <family val="2"/>
          </rPr>
          <t>Ryan Tourigny:</t>
        </r>
        <r>
          <rPr>
            <sz val="9"/>
            <color indexed="81"/>
            <rFont val="Tahoma"/>
            <family val="2"/>
          </rPr>
          <t xml:space="preserve">
All inclusive of delivery, commissioning services, tower supply, etc. but net of warranty costs which are part of operations.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Ryan Tourigny:</t>
        </r>
        <r>
          <rPr>
            <sz val="9"/>
            <color indexed="81"/>
            <rFont val="Tahoma"/>
            <family val="2"/>
          </rPr>
          <t xml:space="preserve">
Note this number has been adjusted to reflect current CAD/USD exchange as compared to assumed f/x rate in Can Projects estimate</t>
        </r>
      </text>
    </comment>
  </commentList>
</comments>
</file>

<file path=xl/sharedStrings.xml><?xml version="1.0" encoding="utf-8"?>
<sst xmlns="http://schemas.openxmlformats.org/spreadsheetml/2006/main" count="345" uniqueCount="194">
  <si>
    <t>Site Works</t>
  </si>
  <si>
    <t>Turbine Foundation Work</t>
  </si>
  <si>
    <t>Wind Turbine Installation</t>
  </si>
  <si>
    <t>Electrical Gathering System</t>
  </si>
  <si>
    <t>Substation &amp; Communications</t>
  </si>
  <si>
    <t>Transmission Interconnection</t>
  </si>
  <si>
    <t>Operations &amp; Maintenance Facility</t>
  </si>
  <si>
    <t>Site Investigations &amp; Quality Control</t>
  </si>
  <si>
    <t>General Contractor Services</t>
  </si>
  <si>
    <t>Project Management &amp; Engineering</t>
  </si>
  <si>
    <t>Owner's Development Costs</t>
  </si>
  <si>
    <t>Contingencies</t>
  </si>
  <si>
    <t>Turbine Supply</t>
  </si>
  <si>
    <t>Total</t>
  </si>
  <si>
    <t>Possible Savings</t>
  </si>
  <si>
    <t>assume 50% of these costs will not happen</t>
  </si>
  <si>
    <t>$</t>
  </si>
  <si>
    <t>Comment</t>
  </si>
  <si>
    <t>Project Cost Summary (C$)</t>
  </si>
  <si>
    <t>%</t>
  </si>
  <si>
    <t>Development Costs</t>
  </si>
  <si>
    <t>WTG Purchase &amp; Accessories</t>
  </si>
  <si>
    <t>Balance of Plant</t>
  </si>
  <si>
    <t>Utility Interconnection</t>
  </si>
  <si>
    <t xml:space="preserve">Financing Costs </t>
  </si>
  <si>
    <t>Other</t>
  </si>
  <si>
    <t>TOTAL  PROJECT COSTS</t>
  </si>
  <si>
    <t>BOP COST / TURBINE</t>
  </si>
  <si>
    <t xml:space="preserve">COSTS / INSTALLED kW </t>
  </si>
  <si>
    <t>Development Costs (C$)</t>
  </si>
  <si>
    <t>Driver</t>
  </si>
  <si>
    <t>Development MET Towers</t>
  </si>
  <si>
    <t>C$</t>
  </si>
  <si>
    <t>Site Investigation</t>
  </si>
  <si>
    <t>Land Option and Lease Cost</t>
  </si>
  <si>
    <t>Woodlot Removal/Clearing</t>
  </si>
  <si>
    <t>Wind Study</t>
  </si>
  <si>
    <t>Environmental &amp; Avian Studies</t>
  </si>
  <si>
    <t>Internal Development Costs</t>
  </si>
  <si>
    <t>Development Legal Fees</t>
  </si>
  <si>
    <t>Electrical Interconnection Studies</t>
  </si>
  <si>
    <t>FTQS</t>
  </si>
  <si>
    <t>Turbine Erection</t>
  </si>
  <si>
    <t>Base Section Erection Cranes</t>
  </si>
  <si>
    <t>Service Platforms</t>
  </si>
  <si>
    <t>Aviation Lights</t>
  </si>
  <si>
    <t>Heated Blade Option</t>
  </si>
  <si>
    <t>Oversea and Canadian Transport</t>
  </si>
  <si>
    <t>PDI</t>
  </si>
  <si>
    <t>GDA</t>
  </si>
  <si>
    <t>VCS</t>
  </si>
  <si>
    <t>Foundation Excavation &amp; Construction</t>
  </si>
  <si>
    <t>Turbine Erection Cranes</t>
  </si>
  <si>
    <t>Sub-Total</t>
  </si>
  <si>
    <t>Balance of Plant (C$)</t>
  </si>
  <si>
    <t>Payment &amp; Performance Bonds</t>
  </si>
  <si>
    <t>Civil/Crane Pads/Roads</t>
  </si>
  <si>
    <t>Substation Design and Installation (315kv)</t>
  </si>
  <si>
    <t>Collection System Design, Cable &amp; Installation</t>
  </si>
  <si>
    <t>Final Site Remediation</t>
  </si>
  <si>
    <t>GSU</t>
  </si>
  <si>
    <t>Utility Interconnection (C$)</t>
  </si>
  <si>
    <t>Substation Included in BOP Above</t>
  </si>
  <si>
    <t xml:space="preserve">   Total</t>
  </si>
  <si>
    <t>Financing Costs (C$)</t>
  </si>
  <si>
    <t>LOC Fees During Construction</t>
  </si>
  <si>
    <t>Other (C$)</t>
  </si>
  <si>
    <t>Title Insurance</t>
  </si>
  <si>
    <t>Owner's Construction Management</t>
  </si>
  <si>
    <t>C$/month</t>
  </si>
  <si>
    <t>PST Due</t>
  </si>
  <si>
    <t>PST Reimbursed</t>
  </si>
  <si>
    <t>GST Due</t>
  </si>
  <si>
    <t>GST Reimbursed</t>
  </si>
  <si>
    <t>Training &amp; Mobilization</t>
  </si>
  <si>
    <t>Builders All-Risk Insurance</t>
  </si>
  <si>
    <t>C$/WTG</t>
  </si>
  <si>
    <t xml:space="preserve">Contingency </t>
  </si>
  <si>
    <t>Working Capital Reserve</t>
  </si>
  <si>
    <t>Construction Period Revenues</t>
  </si>
  <si>
    <t>Total Costs by Month</t>
  </si>
  <si>
    <t>Running Total</t>
  </si>
  <si>
    <t>Avoided</t>
  </si>
  <si>
    <t>Some Civil still needed</t>
  </si>
  <si>
    <t>Basis</t>
  </si>
  <si>
    <t>PI Software</t>
  </si>
  <si>
    <t>Project Cost Summary</t>
  </si>
  <si>
    <t>WTG Purchase</t>
  </si>
  <si>
    <t>Site Investigation &amp; Misc Development Work</t>
  </si>
  <si>
    <t>Turbine Supply Loan Allocation</t>
  </si>
  <si>
    <t>Land Options</t>
  </si>
  <si>
    <t>Crop Compensation</t>
  </si>
  <si>
    <t>Dynamic Consulting</t>
  </si>
  <si>
    <t>WTG Purchase &amp; Construction</t>
  </si>
  <si>
    <t>Costs per unit (C$)</t>
  </si>
  <si>
    <t>1.5 XLE WTG</t>
  </si>
  <si>
    <t>Turbine SCADA</t>
  </si>
  <si>
    <t>Turbine Windfarm Management System</t>
  </si>
  <si>
    <t>Cold Weather Package</t>
  </si>
  <si>
    <t>Expanded Power Factor</t>
  </si>
  <si>
    <t>Transportation</t>
  </si>
  <si>
    <t>Total Cost per unit (C$)</t>
  </si>
  <si>
    <t>Costs per substation/project (C$)</t>
  </si>
  <si>
    <t>Project SCADA</t>
  </si>
  <si>
    <t>Project Windfarm Management System</t>
  </si>
  <si>
    <t>Dynamic VAR Control</t>
  </si>
  <si>
    <t>Power Curtailment</t>
  </si>
  <si>
    <t>Capacitor Bank Control</t>
  </si>
  <si>
    <t>Total Costs per substation (C$)</t>
  </si>
  <si>
    <t>Total USD Contract Cost not yet Paid (C$)</t>
  </si>
  <si>
    <t>USD Contract Payments Transferred from USD to CAD</t>
  </si>
  <si>
    <t>CAD Costs (per unit)</t>
  </si>
  <si>
    <t>Start Up and Commissioning</t>
  </si>
  <si>
    <t>CSA Certification</t>
  </si>
  <si>
    <t>Other WTG Costs</t>
  </si>
  <si>
    <t>Climb Assist</t>
  </si>
  <si>
    <t>Final FX Rate Adjustment</t>
  </si>
  <si>
    <t>Total Turbine Contract</t>
  </si>
  <si>
    <t>Collection Cable Material &amp; Labor outside scope of BOP Contract</t>
  </si>
  <si>
    <t>WTG Maintenance prior to Backfeed</t>
  </si>
  <si>
    <t>Public Road Repairs &amp; Improvements</t>
  </si>
  <si>
    <t>O&amp;M Building</t>
  </si>
  <si>
    <t>Transmission Line</t>
  </si>
  <si>
    <t>DVAR/CAP Banks</t>
  </si>
  <si>
    <t>Non-Reimbursable Network Upgrades</t>
  </si>
  <si>
    <t>Reimbursable Network Upgrades</t>
  </si>
  <si>
    <t>Financing Costs</t>
  </si>
  <si>
    <t>Term Debt Upfront Fee - Tranche A</t>
  </si>
  <si>
    <t>Accordian Upfront Fee - Tranche B</t>
  </si>
  <si>
    <t>Letter of Guarantee Upfront Fee</t>
  </si>
  <si>
    <t>Interest During Construction - Tranche A &amp; B</t>
  </si>
  <si>
    <t>See Schedule Below</t>
  </si>
  <si>
    <t>Term Debt Commitment Fees</t>
  </si>
  <si>
    <t>Accordian Commitment Fees</t>
  </si>
  <si>
    <t>Interest Earned on Uninvested Loan Proceeds</t>
  </si>
  <si>
    <t>Letter of Guarantee Carrying Fees</t>
  </si>
  <si>
    <t>Manu Construction Loan Admin Fee</t>
  </si>
  <si>
    <t>C$/mo</t>
  </si>
  <si>
    <t>Equity Legal</t>
  </si>
  <si>
    <t>Equity Consultants</t>
  </si>
  <si>
    <t>Tranche A Debt Service Reserve</t>
  </si>
  <si>
    <t>Tranche B Debt Service Reserve</t>
  </si>
  <si>
    <t>Canadian GST Due</t>
  </si>
  <si>
    <t>Canadian GST Refunded</t>
  </si>
  <si>
    <t>Canadian PST Due</t>
  </si>
  <si>
    <t>Training &amp; Mobilization &amp; Spare Parts Inventory</t>
  </si>
  <si>
    <t>Builders All-Risk Insurance (including Marine &amp; Cargo)</t>
  </si>
  <si>
    <t>Project Contingency</t>
  </si>
  <si>
    <t>Working Capital Reserve Account</t>
  </si>
  <si>
    <t>75% of costrs avoided in build out #2</t>
  </si>
  <si>
    <t xml:space="preserve">should be a saving here if no capacity increase </t>
  </si>
  <si>
    <t>should be savings here</t>
  </si>
  <si>
    <t>% of Total</t>
  </si>
  <si>
    <t>MRC Payments</t>
  </si>
  <si>
    <t>Geo Survey</t>
  </si>
  <si>
    <t>Construction Permitting</t>
  </si>
  <si>
    <t>See below</t>
  </si>
  <si>
    <t>Culvert &amp; Bridge Survey</t>
  </si>
  <si>
    <t xml:space="preserve">Environmental Studies (EA) &amp; Permitting </t>
  </si>
  <si>
    <t>Building Permits, GE Drawings</t>
  </si>
  <si>
    <t>3rd Party Developer Success Fee</t>
  </si>
  <si>
    <t xml:space="preserve">BOP Contract </t>
  </si>
  <si>
    <t>BOP Contract  - Payment &amp; Performance Bond</t>
  </si>
  <si>
    <t>Telco Service to Substation</t>
  </si>
  <si>
    <t xml:space="preserve">Revenue Metering &amp; Communications </t>
  </si>
  <si>
    <t xml:space="preserve">FAA lights </t>
  </si>
  <si>
    <t>Padmount Transformers</t>
  </si>
  <si>
    <t>GSU Transformer</t>
  </si>
  <si>
    <t xml:space="preserve">Long Term Lead Item Order  (Pre-CCRA)  </t>
  </si>
  <si>
    <t>Interconnect (CCRA) - Tap at 230kv Tline</t>
  </si>
  <si>
    <t xml:space="preserve">Letter of Credit Upfront Fee </t>
  </si>
  <si>
    <t xml:space="preserve">Title Insurance </t>
  </si>
  <si>
    <t>would see a 95% saving in this area ( keeping some money for concrete restoration and bolt cleanup etc.</t>
  </si>
  <si>
    <t>perhaps 20% saving here but small $</t>
  </si>
  <si>
    <t>Interconnection</t>
  </si>
  <si>
    <t>Reimbursable Collection System Costs</t>
  </si>
  <si>
    <t xml:space="preserve">Non-OEM BOP </t>
  </si>
  <si>
    <t>Sub-Total Non-OEM Turbine BOP Cost</t>
  </si>
  <si>
    <t>OEM WTG Purchase, Accessories &amp; Construction (C$)</t>
  </si>
  <si>
    <t>OEM WTGs</t>
  </si>
  <si>
    <t>OEM 2.31 MW WTGs incl Padmount, Wiring, Comm</t>
  </si>
  <si>
    <t>Sub-Total OEM WTG Contract</t>
  </si>
  <si>
    <t>OEM BOP</t>
  </si>
  <si>
    <t xml:space="preserve">Reference Plans </t>
  </si>
  <si>
    <t>Phase 1 ESA</t>
  </si>
  <si>
    <t>Success Fee Payment</t>
  </si>
  <si>
    <t>Geotech Survey</t>
  </si>
  <si>
    <t xml:space="preserve">HONI </t>
  </si>
  <si>
    <t>Lender's Insurance Advisor</t>
  </si>
  <si>
    <t xml:space="preserve">Lender's Engineer </t>
  </si>
  <si>
    <t xml:space="preserve">Local Legal Fees Lender &amp; Owner </t>
  </si>
  <si>
    <t xml:space="preserve">Lender's Legal Fees </t>
  </si>
  <si>
    <t>Owner's Legal Fees</t>
  </si>
  <si>
    <t xml:space="preserve">Owner's Construction &amp;  Services Mgmt Fee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</si>
</sst>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&quot;$&quot;#,##0_);_(&quot;$&quot;* \(#,##0\);_(&quot;$&quot;* &quot;-&quot;??_);_(@_)"/>
    <numFmt numFmtId="167" formatCode="0&quot; MWs&quot;"/>
    <numFmt numFmtId="168" formatCode="0&quot; WTGs&quot;"/>
    <numFmt numFmtId="169" formatCode="0.000%"/>
    <numFmt numFmtId="170" formatCode="&quot;$&quot;#,##0"/>
    <numFmt numFmtId="171" formatCode="_(* #,##0_);_(* \(#,##0\);_(* &quot;-&quot;??_);_(@_)"/>
    <numFmt numFmtId="172" formatCode="0.0&quot; miles&quot;"/>
  </numFmts>
  <fonts count="29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color indexed="12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Calibri"/>
      <family val="2"/>
    </font>
    <font>
      <b/>
      <sz val="16"/>
      <color rgb="FFFF0000"/>
      <name val="Calibri"/>
      <family val="2"/>
    </font>
    <font>
      <b/>
      <sz val="11"/>
      <name val="Book Antiqua"/>
      <family val="1"/>
    </font>
    <font>
      <sz val="11"/>
      <name val="Book Antiqua"/>
      <family val="1"/>
    </font>
    <font>
      <sz val="11"/>
      <color indexed="12"/>
      <name val="Book Antiqua"/>
      <family val="1"/>
    </font>
    <font>
      <sz val="11"/>
      <color indexed="8"/>
      <name val="Book Antiqua"/>
      <family val="1"/>
    </font>
    <font>
      <sz val="11"/>
      <color indexed="20"/>
      <name val="Book Antiqua"/>
      <family val="1"/>
    </font>
    <font>
      <sz val="11"/>
      <color indexed="30"/>
      <name val="Book Antiqua"/>
      <family val="1"/>
    </font>
    <font>
      <sz val="10"/>
      <color indexed="12"/>
      <name val="Arial"/>
      <family val="2"/>
    </font>
    <font>
      <sz val="11"/>
      <color indexed="36"/>
      <name val="Book Antiqua"/>
      <family val="1"/>
    </font>
    <font>
      <u/>
      <sz val="11"/>
      <name val="Book Antiqua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61"/>
      <name val="Book Antiqua"/>
      <family val="1"/>
    </font>
    <font>
      <b/>
      <sz val="11"/>
      <color indexed="8"/>
      <name val="Book Antiqua"/>
      <family val="1"/>
    </font>
    <font>
      <sz val="10"/>
      <color rgb="FFFF0000"/>
      <name val="Calibri"/>
      <family val="2"/>
    </font>
    <font>
      <sz val="11"/>
      <color rgb="FFFF0000"/>
      <name val="Book Antiqua"/>
      <family val="1"/>
    </font>
    <font>
      <sz val="10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>
      <alignment horizontal="left" wrapText="1"/>
    </xf>
  </cellStyleXfs>
  <cellXfs count="306">
    <xf numFmtId="0" fontId="0" fillId="0" borderId="0" xfId="0"/>
    <xf numFmtId="0" fontId="4" fillId="2" borderId="0" xfId="4" applyFont="1" applyFill="1" applyBorder="1" applyAlignment="1">
      <alignment horizontal="left" vertical="center" indent="1"/>
    </xf>
    <xf numFmtId="3" fontId="5" fillId="2" borderId="0" xfId="4" applyNumberFormat="1" applyFont="1" applyFill="1" applyBorder="1" applyAlignment="1">
      <alignment horizontal="center"/>
    </xf>
    <xf numFmtId="0" fontId="4" fillId="2" borderId="0" xfId="4" applyFont="1" applyFill="1"/>
    <xf numFmtId="0" fontId="4" fillId="2" borderId="0" xfId="4" applyFont="1" applyFill="1" applyBorder="1" applyAlignment="1">
      <alignment horizontal="center"/>
    </xf>
    <xf numFmtId="0" fontId="4" fillId="2" borderId="0" xfId="4" applyFont="1" applyFill="1" applyBorder="1"/>
    <xf numFmtId="0" fontId="6" fillId="2" borderId="0" xfId="4" applyFont="1" applyFill="1" applyBorder="1" applyAlignment="1" applyProtection="1">
      <alignment horizontal="right"/>
      <protection locked="0"/>
    </xf>
    <xf numFmtId="164" fontId="0" fillId="0" borderId="0" xfId="2" applyNumberFormat="1" applyFont="1"/>
    <xf numFmtId="165" fontId="0" fillId="0" borderId="0" xfId="3" applyNumberFormat="1" applyFont="1"/>
    <xf numFmtId="0" fontId="12" fillId="3" borderId="1" xfId="0" applyNumberFormat="1" applyFont="1" applyFill="1" applyBorder="1" applyAlignment="1"/>
    <xf numFmtId="0" fontId="13" fillId="3" borderId="2" xfId="0" applyNumberFormat="1" applyFont="1" applyFill="1" applyBorder="1" applyAlignment="1"/>
    <xf numFmtId="0" fontId="13" fillId="3" borderId="3" xfId="0" applyNumberFormat="1" applyFont="1" applyFill="1" applyBorder="1" applyAlignment="1"/>
    <xf numFmtId="0" fontId="13" fillId="3" borderId="4" xfId="0" applyFont="1" applyFill="1" applyBorder="1" applyAlignment="1">
      <alignment horizontal="center"/>
    </xf>
    <xf numFmtId="38" fontId="13" fillId="0" borderId="5" xfId="0" applyNumberFormat="1" applyFont="1" applyBorder="1" applyAlignment="1"/>
    <xf numFmtId="38" fontId="13" fillId="0" borderId="0" xfId="0" applyNumberFormat="1" applyFont="1" applyBorder="1" applyAlignment="1"/>
    <xf numFmtId="38" fontId="13" fillId="0" borderId="6" xfId="0" applyNumberFormat="1" applyFont="1" applyBorder="1" applyAlignment="1"/>
    <xf numFmtId="10" fontId="13" fillId="0" borderId="7" xfId="0" applyNumberFormat="1" applyFont="1" applyBorder="1" applyAlignment="1"/>
    <xf numFmtId="38" fontId="13" fillId="0" borderId="5" xfId="0" applyNumberFormat="1" applyFont="1" applyFill="1" applyBorder="1" applyAlignment="1">
      <alignment horizontal="left"/>
    </xf>
    <xf numFmtId="10" fontId="13" fillId="0" borderId="8" xfId="0" applyNumberFormat="1" applyFont="1" applyBorder="1" applyAlignment="1"/>
    <xf numFmtId="38" fontId="13" fillId="0" borderId="9" xfId="0" applyNumberFormat="1" applyFont="1" applyBorder="1" applyAlignment="1">
      <alignment horizontal="left"/>
    </xf>
    <xf numFmtId="38" fontId="13" fillId="0" borderId="10" xfId="0" applyNumberFormat="1" applyFont="1" applyBorder="1" applyAlignment="1"/>
    <xf numFmtId="38" fontId="13" fillId="0" borderId="11" xfId="2" applyNumberFormat="1" applyFont="1" applyFill="1" applyBorder="1" applyAlignment="1"/>
    <xf numFmtId="38" fontId="13" fillId="0" borderId="0" xfId="0" applyNumberFormat="1" applyFont="1" applyFill="1" applyBorder="1" applyAlignment="1"/>
    <xf numFmtId="38" fontId="13" fillId="0" borderId="6" xfId="2" applyNumberFormat="1" applyFont="1" applyFill="1" applyBorder="1" applyAlignment="1"/>
    <xf numFmtId="38" fontId="13" fillId="0" borderId="12" xfId="0" applyNumberFormat="1" applyFont="1" applyBorder="1" applyAlignment="1">
      <alignment horizontal="left"/>
    </xf>
    <xf numFmtId="38" fontId="13" fillId="0" borderId="13" xfId="0" applyNumberFormat="1" applyFont="1" applyBorder="1" applyAlignment="1"/>
    <xf numFmtId="38" fontId="13" fillId="0" borderId="14" xfId="2" applyNumberFormat="1" applyFont="1" applyBorder="1" applyAlignment="1"/>
    <xf numFmtId="0" fontId="13" fillId="0" borderId="8" xfId="0" applyNumberFormat="1" applyFont="1" applyBorder="1" applyAlignment="1"/>
    <xf numFmtId="38" fontId="12" fillId="3" borderId="1" xfId="0" applyNumberFormat="1" applyFont="1" applyFill="1" applyBorder="1" applyAlignment="1">
      <alignment horizontal="left"/>
    </xf>
    <xf numFmtId="38" fontId="13" fillId="3" borderId="2" xfId="0" applyNumberFormat="1" applyFont="1" applyFill="1" applyBorder="1" applyAlignment="1">
      <alignment horizontal="center"/>
    </xf>
    <xf numFmtId="38" fontId="13" fillId="3" borderId="2" xfId="0" applyNumberFormat="1" applyFont="1" applyFill="1" applyBorder="1" applyAlignment="1">
      <alignment horizontal="left" wrapText="1"/>
    </xf>
    <xf numFmtId="38" fontId="13" fillId="3" borderId="3" xfId="0" applyNumberFormat="1" applyFont="1" applyFill="1" applyBorder="1" applyAlignment="1">
      <alignment horizontal="center"/>
    </xf>
    <xf numFmtId="38" fontId="13" fillId="0" borderId="5" xfId="0" applyNumberFormat="1" applyFont="1" applyBorder="1" applyAlignment="1">
      <alignment horizontal="left"/>
    </xf>
    <xf numFmtId="38" fontId="14" fillId="0" borderId="0" xfId="0" applyNumberFormat="1" applyFont="1" applyFill="1" applyBorder="1" applyAlignment="1">
      <alignment horizontal="right" wrapText="1"/>
    </xf>
    <xf numFmtId="0" fontId="13" fillId="0" borderId="0" xfId="0" applyNumberFormat="1" applyFont="1" applyBorder="1" applyAlignment="1">
      <alignment horizontal="right"/>
    </xf>
    <xf numFmtId="38" fontId="15" fillId="0" borderId="11" xfId="2" applyNumberFormat="1" applyFont="1" applyBorder="1"/>
    <xf numFmtId="38" fontId="15" fillId="0" borderId="6" xfId="2" applyNumberFormat="1" applyFont="1" applyBorder="1"/>
    <xf numFmtId="38" fontId="13" fillId="0" borderId="5" xfId="0" applyNumberFormat="1" applyFont="1" applyFill="1" applyBorder="1" applyAlignment="1"/>
    <xf numFmtId="38" fontId="14" fillId="0" borderId="0" xfId="0" applyNumberFormat="1" applyFont="1" applyFill="1" applyBorder="1" applyAlignment="1"/>
    <xf numFmtId="167" fontId="13" fillId="0" borderId="0" xfId="0" applyNumberFormat="1" applyFont="1" applyFill="1" applyBorder="1" applyAlignment="1"/>
    <xf numFmtId="38" fontId="15" fillId="0" borderId="6" xfId="2" applyNumberFormat="1" applyFont="1" applyFill="1" applyBorder="1"/>
    <xf numFmtId="38" fontId="16" fillId="0" borderId="0" xfId="0" applyNumberFormat="1" applyFont="1" applyFill="1" applyBorder="1" applyAlignment="1">
      <alignment horizontal="right" wrapText="1"/>
    </xf>
    <xf numFmtId="38" fontId="15" fillId="0" borderId="14" xfId="2" applyNumberFormat="1" applyFont="1" applyBorder="1"/>
    <xf numFmtId="38" fontId="13" fillId="0" borderId="13" xfId="0" applyNumberFormat="1" applyFont="1" applyFill="1" applyBorder="1" applyAlignment="1">
      <alignment horizontal="left" wrapText="1"/>
    </xf>
    <xf numFmtId="38" fontId="12" fillId="0" borderId="5" xfId="0" applyNumberFormat="1" applyFont="1" applyFill="1" applyBorder="1" applyAlignment="1"/>
    <xf numFmtId="38" fontId="13" fillId="0" borderId="5" xfId="0" applyNumberFormat="1" applyFont="1" applyBorder="1" applyAlignment="1">
      <alignment horizontal="right"/>
    </xf>
    <xf numFmtId="38" fontId="17" fillId="0" borderId="0" xfId="1" applyNumberFormat="1" applyFont="1" applyBorder="1"/>
    <xf numFmtId="168" fontId="13" fillId="0" borderId="0" xfId="0" applyNumberFormat="1" applyFont="1" applyFill="1" applyBorder="1" applyAlignment="1"/>
    <xf numFmtId="38" fontId="15" fillId="0" borderId="6" xfId="0" applyNumberFormat="1" applyFont="1" applyBorder="1" applyAlignment="1"/>
    <xf numFmtId="38" fontId="17" fillId="0" borderId="0" xfId="1" applyNumberFormat="1" applyFont="1" applyFill="1" applyBorder="1"/>
    <xf numFmtId="168" fontId="13" fillId="0" borderId="0" xfId="0" applyNumberFormat="1" applyFont="1" applyFill="1" applyBorder="1" applyAlignment="1">
      <alignment horizontal="right"/>
    </xf>
    <xf numFmtId="38" fontId="13" fillId="0" borderId="12" xfId="0" applyNumberFormat="1" applyFont="1" applyBorder="1" applyAlignment="1">
      <alignment horizontal="right"/>
    </xf>
    <xf numFmtId="38" fontId="17" fillId="0" borderId="13" xfId="1" applyNumberFormat="1" applyFont="1" applyBorder="1"/>
    <xf numFmtId="38" fontId="12" fillId="0" borderId="5" xfId="0" applyNumberFormat="1" applyFont="1" applyBorder="1" applyAlignment="1">
      <alignment horizontal="right"/>
    </xf>
    <xf numFmtId="38" fontId="13" fillId="0" borderId="0" xfId="1" applyNumberFormat="1" applyFont="1" applyBorder="1"/>
    <xf numFmtId="38" fontId="13" fillId="0" borderId="13" xfId="1" applyNumberFormat="1" applyFont="1" applyFill="1" applyBorder="1"/>
    <xf numFmtId="38" fontId="17" fillId="0" borderId="6" xfId="2" applyNumberFormat="1" applyFont="1" applyFill="1" applyBorder="1"/>
    <xf numFmtId="38" fontId="15" fillId="0" borderId="14" xfId="0" applyNumberFormat="1" applyFont="1" applyBorder="1" applyAlignment="1"/>
    <xf numFmtId="38" fontId="13" fillId="0" borderId="14" xfId="2" applyNumberFormat="1" applyFont="1" applyBorder="1"/>
    <xf numFmtId="0" fontId="12" fillId="3" borderId="1" xfId="0" applyNumberFormat="1" applyFont="1" applyFill="1" applyBorder="1" applyAlignment="1">
      <alignment horizontal="left"/>
    </xf>
    <xf numFmtId="0" fontId="13" fillId="3" borderId="2" xfId="0" applyFont="1" applyFill="1" applyBorder="1" applyAlignment="1">
      <alignment horizontal="left" wrapText="1"/>
    </xf>
    <xf numFmtId="38" fontId="13" fillId="3" borderId="3" xfId="2" applyNumberFormat="1" applyFont="1" applyFill="1" applyBorder="1" applyAlignment="1">
      <alignment horizontal="center"/>
    </xf>
    <xf numFmtId="38" fontId="12" fillId="0" borderId="9" xfId="0" applyNumberFormat="1" applyFont="1" applyFill="1" applyBorder="1" applyAlignment="1">
      <alignment horizontal="left"/>
    </xf>
    <xf numFmtId="0" fontId="13" fillId="0" borderId="0" xfId="0" applyNumberFormat="1" applyFont="1" applyBorder="1" applyAlignment="1"/>
    <xf numFmtId="38" fontId="14" fillId="0" borderId="0" xfId="1" applyNumberFormat="1" applyFont="1" applyFill="1" applyBorder="1"/>
    <xf numFmtId="38" fontId="13" fillId="0" borderId="0" xfId="0" applyNumberFormat="1" applyFont="1" applyFill="1" applyBorder="1" applyAlignment="1">
      <alignment horizontal="left"/>
    </xf>
    <xf numFmtId="38" fontId="13" fillId="0" borderId="12" xfId="0" applyNumberFormat="1" applyFont="1" applyFill="1" applyBorder="1" applyAlignment="1">
      <alignment horizontal="left"/>
    </xf>
    <xf numFmtId="38" fontId="14" fillId="0" borderId="13" xfId="1" applyNumberFormat="1" applyFont="1" applyFill="1" applyBorder="1"/>
    <xf numFmtId="38" fontId="12" fillId="0" borderId="5" xfId="0" applyNumberFormat="1" applyFont="1" applyFill="1" applyBorder="1" applyAlignment="1">
      <alignment horizontal="left"/>
    </xf>
    <xf numFmtId="38" fontId="13" fillId="0" borderId="0" xfId="1" applyNumberFormat="1" applyFont="1" applyFill="1" applyBorder="1"/>
    <xf numFmtId="38" fontId="13" fillId="0" borderId="6" xfId="2" applyNumberFormat="1" applyFont="1" applyFill="1" applyBorder="1"/>
    <xf numFmtId="0" fontId="13" fillId="0" borderId="0" xfId="0" applyNumberFormat="1" applyFont="1" applyFill="1" applyBorder="1" applyAlignment="1"/>
    <xf numFmtId="38" fontId="17" fillId="0" borderId="0" xfId="0" applyNumberFormat="1" applyFont="1" applyFill="1" applyBorder="1" applyAlignment="1">
      <alignment horizontal="right" wrapText="1"/>
    </xf>
    <xf numFmtId="38" fontId="13" fillId="0" borderId="6" xfId="2" applyNumberFormat="1" applyFont="1" applyBorder="1"/>
    <xf numFmtId="38" fontId="18" fillId="0" borderId="0" xfId="6" applyNumberFormat="1" applyFont="1" applyBorder="1"/>
    <xf numFmtId="0" fontId="12" fillId="0" borderId="12" xfId="0" applyNumberFormat="1" applyFont="1" applyBorder="1" applyAlignment="1">
      <alignment horizontal="left"/>
    </xf>
    <xf numFmtId="38" fontId="12" fillId="0" borderId="13" xfId="0" applyNumberFormat="1" applyFont="1" applyBorder="1" applyAlignment="1"/>
    <xf numFmtId="0" fontId="12" fillId="0" borderId="13" xfId="0" applyNumberFormat="1" applyFont="1" applyBorder="1" applyAlignment="1"/>
    <xf numFmtId="38" fontId="14" fillId="0" borderId="0" xfId="0" applyNumberFormat="1" applyFont="1" applyFill="1" applyBorder="1" applyAlignment="1">
      <alignment wrapText="1"/>
    </xf>
    <xf numFmtId="0" fontId="0" fillId="0" borderId="0" xfId="0" applyNumberFormat="1" applyAlignment="1"/>
    <xf numFmtId="38" fontId="0" fillId="0" borderId="0" xfId="0" applyNumberFormat="1" applyAlignment="1"/>
    <xf numFmtId="38" fontId="0" fillId="0" borderId="0" xfId="0" applyNumberFormat="1" applyBorder="1" applyAlignment="1"/>
    <xf numFmtId="169" fontId="13" fillId="0" borderId="0" xfId="3" applyNumberFormat="1" applyFont="1" applyFill="1" applyBorder="1"/>
    <xf numFmtId="38" fontId="14" fillId="0" borderId="0" xfId="0" applyNumberFormat="1" applyFont="1" applyBorder="1" applyAlignment="1"/>
    <xf numFmtId="164" fontId="13" fillId="0" borderId="0" xfId="0" applyNumberFormat="1" applyFont="1" applyBorder="1" applyAlignment="1"/>
    <xf numFmtId="38" fontId="13" fillId="0" borderId="0" xfId="0" applyNumberFormat="1" applyFont="1" applyAlignment="1"/>
    <xf numFmtId="0" fontId="13" fillId="0" borderId="0" xfId="0" applyNumberFormat="1" applyFont="1" applyAlignment="1"/>
    <xf numFmtId="38" fontId="17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right"/>
    </xf>
    <xf numFmtId="38" fontId="19" fillId="0" borderId="0" xfId="0" applyNumberFormat="1" applyFont="1" applyFill="1" applyBorder="1" applyAlignment="1"/>
    <xf numFmtId="10" fontId="17" fillId="0" borderId="0" xfId="0" applyNumberFormat="1" applyFont="1" applyFill="1" applyBorder="1" applyAlignment="1"/>
    <xf numFmtId="10" fontId="14" fillId="0" borderId="0" xfId="3" applyNumberFormat="1" applyFont="1" applyBorder="1" applyAlignment="1">
      <alignment horizontal="right"/>
    </xf>
    <xf numFmtId="43" fontId="13" fillId="0" borderId="0" xfId="0" applyNumberFormat="1" applyFont="1" applyAlignment="1"/>
    <xf numFmtId="0" fontId="12" fillId="0" borderId="0" xfId="0" applyNumberFormat="1" applyFont="1" applyAlignment="1">
      <alignment horizontal="right"/>
    </xf>
    <xf numFmtId="0" fontId="12" fillId="0" borderId="0" xfId="0" applyNumberFormat="1" applyFont="1" applyBorder="1" applyAlignment="1">
      <alignment horizontal="right"/>
    </xf>
    <xf numFmtId="0" fontId="20" fillId="0" borderId="0" xfId="0" applyNumberFormat="1" applyFont="1" applyFill="1" applyAlignment="1"/>
    <xf numFmtId="170" fontId="13" fillId="0" borderId="0" xfId="0" applyNumberFormat="1" applyFont="1" applyAlignment="1"/>
    <xf numFmtId="0" fontId="13" fillId="0" borderId="9" xfId="0" applyNumberFormat="1" applyFont="1" applyBorder="1" applyAlignment="1">
      <alignment horizontal="left"/>
    </xf>
    <xf numFmtId="38" fontId="14" fillId="0" borderId="10" xfId="0" applyNumberFormat="1" applyFont="1" applyFill="1" applyBorder="1" applyAlignment="1"/>
    <xf numFmtId="0" fontId="13" fillId="0" borderId="10" xfId="0" applyNumberFormat="1" applyFont="1" applyBorder="1" applyAlignment="1">
      <alignment horizontal="right"/>
    </xf>
    <xf numFmtId="38" fontId="14" fillId="0" borderId="11" xfId="0" applyNumberFormat="1" applyFont="1" applyFill="1" applyBorder="1" applyAlignment="1">
      <alignment wrapText="1"/>
    </xf>
    <xf numFmtId="0" fontId="13" fillId="0" borderId="5" xfId="0" applyNumberFormat="1" applyFont="1" applyBorder="1" applyAlignment="1"/>
    <xf numFmtId="38" fontId="13" fillId="0" borderId="14" xfId="0" applyNumberFormat="1" applyFont="1" applyBorder="1" applyAlignment="1"/>
    <xf numFmtId="0" fontId="13" fillId="0" borderId="12" xfId="0" applyNumberFormat="1" applyFont="1" applyBorder="1" applyAlignment="1"/>
    <xf numFmtId="0" fontId="13" fillId="0" borderId="13" xfId="0" applyNumberFormat="1" applyFont="1" applyBorder="1" applyAlignment="1"/>
    <xf numFmtId="0" fontId="13" fillId="0" borderId="13" xfId="0" applyNumberFormat="1" applyFont="1" applyBorder="1" applyAlignment="1">
      <alignment horizontal="left"/>
    </xf>
    <xf numFmtId="38" fontId="13" fillId="0" borderId="13" xfId="2" applyNumberFormat="1" applyFont="1" applyBorder="1"/>
    <xf numFmtId="0" fontId="13" fillId="0" borderId="5" xfId="0" applyNumberFormat="1" applyFont="1" applyFill="1" applyBorder="1" applyAlignment="1"/>
    <xf numFmtId="0" fontId="13" fillId="0" borderId="5" xfId="0" applyFont="1" applyBorder="1" applyAlignment="1">
      <alignment horizontal="left" wrapText="1"/>
    </xf>
    <xf numFmtId="0" fontId="13" fillId="0" borderId="12" xfId="0" applyFont="1" applyBorder="1" applyAlignment="1">
      <alignment horizontal="left"/>
    </xf>
    <xf numFmtId="38" fontId="13" fillId="0" borderId="9" xfId="0" applyNumberFormat="1" applyFont="1" applyFill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3" fillId="0" borderId="0" xfId="7" applyNumberFormat="1" applyFont="1" applyBorder="1" applyAlignment="1"/>
    <xf numFmtId="0" fontId="13" fillId="0" borderId="0" xfId="7" applyNumberFormat="1" applyFont="1" applyFill="1" applyAlignment="1"/>
    <xf numFmtId="0" fontId="13" fillId="0" borderId="0" xfId="7" applyNumberFormat="1" applyFont="1" applyAlignment="1"/>
    <xf numFmtId="0" fontId="12" fillId="3" borderId="1" xfId="7" applyNumberFormat="1" applyFont="1" applyFill="1" applyBorder="1" applyAlignment="1"/>
    <xf numFmtId="0" fontId="13" fillId="3" borderId="2" xfId="7" applyFont="1" applyFill="1" applyBorder="1" applyAlignment="1">
      <alignment horizontal="center"/>
    </xf>
    <xf numFmtId="0" fontId="13" fillId="3" borderId="3" xfId="7" applyFont="1" applyFill="1" applyBorder="1" applyAlignment="1">
      <alignment horizontal="center"/>
    </xf>
    <xf numFmtId="0" fontId="13" fillId="0" borderId="0" xfId="7" applyNumberFormat="1" applyFont="1" applyFill="1" applyBorder="1" applyAlignment="1"/>
    <xf numFmtId="0" fontId="13" fillId="0" borderId="0" xfId="0" applyFont="1"/>
    <xf numFmtId="0" fontId="13" fillId="0" borderId="10" xfId="7" applyNumberFormat="1" applyFont="1" applyBorder="1" applyAlignment="1"/>
    <xf numFmtId="0" fontId="13" fillId="0" borderId="5" xfId="7" applyNumberFormat="1" applyFont="1" applyFill="1" applyBorder="1" applyAlignment="1">
      <alignment horizontal="left"/>
    </xf>
    <xf numFmtId="0" fontId="13" fillId="0" borderId="5" xfId="7" applyNumberFormat="1" applyFont="1" applyBorder="1" applyAlignment="1"/>
    <xf numFmtId="0" fontId="12" fillId="0" borderId="0" xfId="7" applyNumberFormat="1" applyFont="1" applyAlignment="1">
      <alignment horizontal="right"/>
    </xf>
    <xf numFmtId="0" fontId="13" fillId="3" borderId="2" xfId="7" applyNumberFormat="1" applyFont="1" applyFill="1" applyBorder="1" applyAlignment="1"/>
    <xf numFmtId="38" fontId="13" fillId="0" borderId="0" xfId="7" applyNumberFormat="1" applyFont="1" applyBorder="1" applyAlignment="1"/>
    <xf numFmtId="0" fontId="13" fillId="0" borderId="13" xfId="7" applyNumberFormat="1" applyFont="1" applyFill="1" applyBorder="1" applyAlignment="1"/>
    <xf numFmtId="38" fontId="13" fillId="0" borderId="13" xfId="7" applyNumberFormat="1" applyFont="1" applyFill="1" applyBorder="1" applyAlignment="1"/>
    <xf numFmtId="0" fontId="13" fillId="0" borderId="13" xfId="7" applyNumberFormat="1" applyFont="1" applyBorder="1" applyAlignment="1"/>
    <xf numFmtId="0" fontId="13" fillId="0" borderId="0" xfId="7" applyFont="1" applyBorder="1">
      <alignment horizontal="left" wrapText="1"/>
    </xf>
    <xf numFmtId="38" fontId="14" fillId="0" borderId="0" xfId="7" applyNumberFormat="1" applyFont="1" applyFill="1" applyBorder="1" applyAlignment="1"/>
    <xf numFmtId="0" fontId="13" fillId="3" borderId="3" xfId="7" applyNumberFormat="1" applyFont="1" applyFill="1" applyBorder="1" applyAlignment="1">
      <alignment horizontal="center"/>
    </xf>
    <xf numFmtId="164" fontId="13" fillId="0" borderId="6" xfId="7" applyNumberFormat="1" applyFont="1" applyBorder="1" applyAlignment="1"/>
    <xf numFmtId="0" fontId="13" fillId="0" borderId="9" xfId="7" applyFont="1" applyBorder="1" applyAlignment="1">
      <alignment horizontal="left"/>
    </xf>
    <xf numFmtId="164" fontId="13" fillId="0" borderId="11" xfId="2" applyNumberFormat="1" applyFont="1" applyFill="1" applyBorder="1" applyAlignment="1"/>
    <xf numFmtId="0" fontId="13" fillId="0" borderId="12" xfId="7" applyFont="1" applyBorder="1" applyAlignment="1">
      <alignment horizontal="left"/>
    </xf>
    <xf numFmtId="5" fontId="13" fillId="0" borderId="14" xfId="2" applyNumberFormat="1" applyFont="1" applyBorder="1" applyAlignment="1"/>
    <xf numFmtId="0" fontId="12" fillId="3" borderId="1" xfId="7" applyNumberFormat="1" applyFont="1" applyFill="1" applyBorder="1" applyAlignment="1">
      <alignment horizontal="left"/>
    </xf>
    <xf numFmtId="0" fontId="13" fillId="3" borderId="2" xfId="7" applyFont="1" applyFill="1" applyBorder="1" applyAlignment="1">
      <alignment horizontal="center" wrapText="1"/>
    </xf>
    <xf numFmtId="0" fontId="13" fillId="0" borderId="9" xfId="7" applyNumberFormat="1" applyFont="1" applyFill="1" applyBorder="1" applyAlignment="1">
      <alignment horizontal="left"/>
    </xf>
    <xf numFmtId="3" fontId="14" fillId="0" borderId="0" xfId="1" applyNumberFormat="1" applyFont="1" applyFill="1" applyBorder="1"/>
    <xf numFmtId="164" fontId="15" fillId="0" borderId="6" xfId="2" applyNumberFormat="1" applyFont="1" applyBorder="1"/>
    <xf numFmtId="0" fontId="13" fillId="0" borderId="5" xfId="0" applyNumberFormat="1" applyFont="1" applyBorder="1" applyAlignment="1">
      <alignment horizontal="left"/>
    </xf>
    <xf numFmtId="0" fontId="13" fillId="0" borderId="5" xfId="0" applyNumberFormat="1" applyFont="1" applyFill="1" applyBorder="1" applyAlignment="1">
      <alignment horizontal="left"/>
    </xf>
    <xf numFmtId="3" fontId="14" fillId="0" borderId="0" xfId="1" applyNumberFormat="1" applyFont="1" applyFill="1" applyBorder="1" applyAlignment="1">
      <alignment horizontal="right" wrapText="1"/>
    </xf>
    <xf numFmtId="38" fontId="13" fillId="0" borderId="0" xfId="7" applyNumberFormat="1" applyFont="1" applyAlignment="1"/>
    <xf numFmtId="164" fontId="15" fillId="0" borderId="14" xfId="2" applyNumberFormat="1" applyFont="1" applyFill="1" applyBorder="1"/>
    <xf numFmtId="0" fontId="0" fillId="0" borderId="0" xfId="0" applyFill="1"/>
    <xf numFmtId="0" fontId="13" fillId="0" borderId="12" xfId="7" applyNumberFormat="1" applyFont="1" applyBorder="1" applyAlignment="1">
      <alignment horizontal="left"/>
    </xf>
    <xf numFmtId="37" fontId="13" fillId="0" borderId="13" xfId="7" applyNumberFormat="1" applyFont="1" applyFill="1" applyBorder="1">
      <alignment horizontal="left" wrapText="1"/>
    </xf>
    <xf numFmtId="164" fontId="15" fillId="0" borderId="14" xfId="2" applyNumberFormat="1" applyFont="1" applyBorder="1"/>
    <xf numFmtId="0" fontId="13" fillId="0" borderId="0" xfId="7" applyNumberFormat="1" applyFont="1" applyBorder="1" applyAlignment="1">
      <alignment horizontal="left"/>
    </xf>
    <xf numFmtId="0" fontId="12" fillId="0" borderId="9" xfId="9" applyFont="1" applyFill="1" applyBorder="1"/>
    <xf numFmtId="37" fontId="13" fillId="0" borderId="10" xfId="8" applyNumberFormat="1" applyFont="1" applyFill="1" applyBorder="1" applyAlignment="1">
      <alignment wrapText="1"/>
    </xf>
    <xf numFmtId="42" fontId="13" fillId="0" borderId="11" xfId="7" applyNumberFormat="1" applyFont="1" applyBorder="1" applyAlignment="1"/>
    <xf numFmtId="0" fontId="13" fillId="0" borderId="5" xfId="9" applyFont="1" applyFill="1" applyBorder="1" applyAlignment="1">
      <alignment horizontal="left" indent="1"/>
    </xf>
    <xf numFmtId="38" fontId="13" fillId="0" borderId="0" xfId="8" applyNumberFormat="1" applyFont="1" applyFill="1" applyBorder="1" applyAlignment="1">
      <alignment wrapText="1"/>
    </xf>
    <xf numFmtId="42" fontId="13" fillId="0" borderId="6" xfId="1" applyNumberFormat="1" applyFont="1" applyBorder="1" applyAlignment="1"/>
    <xf numFmtId="0" fontId="13" fillId="0" borderId="5" xfId="9" applyFont="1" applyBorder="1" applyAlignment="1">
      <alignment horizontal="left" indent="1"/>
    </xf>
    <xf numFmtId="0" fontId="13" fillId="0" borderId="12" xfId="9" applyFont="1" applyBorder="1" applyAlignment="1">
      <alignment horizontal="left" indent="1"/>
    </xf>
    <xf numFmtId="38" fontId="13" fillId="0" borderId="13" xfId="8" applyNumberFormat="1" applyFont="1" applyFill="1" applyBorder="1" applyAlignment="1">
      <alignment wrapText="1"/>
    </xf>
    <xf numFmtId="0" fontId="12" fillId="0" borderId="5" xfId="10" applyNumberFormat="1" applyFont="1" applyBorder="1" applyAlignment="1"/>
    <xf numFmtId="0" fontId="12" fillId="0" borderId="5" xfId="9" applyFont="1" applyBorder="1"/>
    <xf numFmtId="42" fontId="13" fillId="0" borderId="6" xfId="7" applyNumberFormat="1" applyFont="1" applyBorder="1" applyAlignment="1"/>
    <xf numFmtId="0" fontId="13" fillId="0" borderId="5" xfId="8" applyFont="1" applyFill="1" applyBorder="1" applyAlignment="1">
      <alignment horizontal="left" indent="1"/>
    </xf>
    <xf numFmtId="42" fontId="15" fillId="0" borderId="6" xfId="7" applyNumberFormat="1" applyFont="1" applyBorder="1" applyAlignment="1"/>
    <xf numFmtId="38" fontId="13" fillId="0" borderId="13" xfId="1" applyNumberFormat="1" applyFont="1" applyBorder="1"/>
    <xf numFmtId="43" fontId="13" fillId="0" borderId="0" xfId="7" applyNumberFormat="1" applyFont="1" applyAlignment="1"/>
    <xf numFmtId="42" fontId="15" fillId="0" borderId="6" xfId="2" applyNumberFormat="1" applyFont="1" applyBorder="1"/>
    <xf numFmtId="0" fontId="12" fillId="0" borderId="5" xfId="8" applyFont="1" applyFill="1" applyBorder="1" applyAlignment="1">
      <alignment horizontal="left"/>
    </xf>
    <xf numFmtId="38" fontId="13" fillId="0" borderId="0" xfId="7" applyNumberFormat="1" applyFont="1" applyFill="1" applyBorder="1" applyAlignment="1">
      <alignment horizontal="right" wrapText="1"/>
    </xf>
    <xf numFmtId="42" fontId="13" fillId="0" borderId="6" xfId="2" applyNumberFormat="1" applyFont="1" applyBorder="1"/>
    <xf numFmtId="38" fontId="14" fillId="0" borderId="0" xfId="7" applyNumberFormat="1" applyFont="1" applyFill="1" applyBorder="1" applyAlignment="1">
      <alignment horizontal="right" wrapText="1"/>
    </xf>
    <xf numFmtId="0" fontId="13" fillId="0" borderId="0" xfId="9" applyFont="1" applyBorder="1" applyAlignment="1">
      <alignment horizontal="left" indent="1"/>
    </xf>
    <xf numFmtId="42" fontId="13" fillId="0" borderId="14" xfId="2" applyNumberFormat="1" applyFont="1" applyBorder="1"/>
    <xf numFmtId="0" fontId="12" fillId="0" borderId="12" xfId="9" applyFont="1" applyFill="1" applyBorder="1"/>
    <xf numFmtId="38" fontId="13" fillId="0" borderId="13" xfId="7" applyNumberFormat="1" applyFont="1" applyBorder="1" applyAlignment="1"/>
    <xf numFmtId="164" fontId="13" fillId="0" borderId="0" xfId="2" applyNumberFormat="1" applyFont="1" applyBorder="1"/>
    <xf numFmtId="44" fontId="13" fillId="0" borderId="0" xfId="2" applyFont="1" applyBorder="1"/>
    <xf numFmtId="10" fontId="14" fillId="0" borderId="0" xfId="7" applyNumberFormat="1" applyFont="1" applyFill="1" applyBorder="1" applyAlignment="1"/>
    <xf numFmtId="0" fontId="13" fillId="0" borderId="12" xfId="7" applyNumberFormat="1" applyFont="1" applyBorder="1" applyAlignment="1"/>
    <xf numFmtId="164" fontId="13" fillId="0" borderId="13" xfId="2" applyNumberFormat="1" applyFont="1" applyBorder="1"/>
    <xf numFmtId="44" fontId="13" fillId="0" borderId="13" xfId="2" applyFont="1" applyBorder="1"/>
    <xf numFmtId="38" fontId="13" fillId="3" borderId="2" xfId="7" applyNumberFormat="1" applyFont="1" applyFill="1" applyBorder="1" applyAlignment="1">
      <alignment horizontal="center"/>
    </xf>
    <xf numFmtId="0" fontId="13" fillId="0" borderId="9" xfId="7" applyFont="1" applyFill="1" applyBorder="1" applyAlignment="1">
      <alignment horizontal="left"/>
    </xf>
    <xf numFmtId="38" fontId="14" fillId="0" borderId="10" xfId="7" applyNumberFormat="1" applyFont="1" applyFill="1" applyBorder="1" applyAlignment="1">
      <alignment horizontal="right" wrapText="1"/>
    </xf>
    <xf numFmtId="168" fontId="13" fillId="0" borderId="0" xfId="7" applyNumberFormat="1" applyFont="1" applyFill="1" applyBorder="1">
      <alignment horizontal="left" wrapText="1"/>
    </xf>
    <xf numFmtId="164" fontId="13" fillId="0" borderId="11" xfId="2" applyNumberFormat="1" applyFont="1" applyFill="1" applyBorder="1"/>
    <xf numFmtId="164" fontId="13" fillId="0" borderId="6" xfId="2" applyNumberFormat="1" applyFont="1" applyFill="1" applyBorder="1"/>
    <xf numFmtId="0" fontId="13" fillId="0" borderId="5" xfId="7" applyFont="1" applyFill="1" applyBorder="1" applyAlignment="1">
      <alignment horizontal="left"/>
    </xf>
    <xf numFmtId="0" fontId="13" fillId="0" borderId="5" xfId="7" applyFont="1" applyBorder="1" applyAlignment="1">
      <alignment horizontal="left"/>
    </xf>
    <xf numFmtId="164" fontId="13" fillId="0" borderId="6" xfId="2" applyNumberFormat="1" applyFont="1" applyBorder="1"/>
    <xf numFmtId="168" fontId="14" fillId="0" borderId="0" xfId="7" applyNumberFormat="1" applyFont="1" applyBorder="1">
      <alignment horizontal="left" wrapText="1"/>
    </xf>
    <xf numFmtId="164" fontId="13" fillId="0" borderId="14" xfId="2" applyNumberFormat="1" applyFont="1" applyBorder="1"/>
    <xf numFmtId="0" fontId="13" fillId="0" borderId="12" xfId="7" applyNumberFormat="1" applyFont="1" applyFill="1" applyBorder="1" applyAlignment="1">
      <alignment horizontal="left"/>
    </xf>
    <xf numFmtId="164" fontId="13" fillId="0" borderId="14" xfId="2" applyNumberFormat="1" applyFont="1" applyFill="1" applyBorder="1"/>
    <xf numFmtId="38" fontId="13" fillId="3" borderId="10" xfId="7" applyNumberFormat="1" applyFont="1" applyFill="1" applyBorder="1" applyAlignment="1">
      <alignment horizontal="center"/>
    </xf>
    <xf numFmtId="0" fontId="13" fillId="3" borderId="10" xfId="7" applyFont="1" applyFill="1" applyBorder="1" applyAlignment="1">
      <alignment horizontal="center" wrapText="1"/>
    </xf>
    <xf numFmtId="0" fontId="13" fillId="3" borderId="11" xfId="7" applyFont="1" applyFill="1" applyBorder="1" applyAlignment="1">
      <alignment horizontal="center"/>
    </xf>
    <xf numFmtId="172" fontId="14" fillId="0" borderId="10" xfId="7" applyNumberFormat="1" applyFont="1" applyBorder="1" applyAlignment="1"/>
    <xf numFmtId="164" fontId="13" fillId="0" borderId="11" xfId="2" applyNumberFormat="1" applyFont="1" applyBorder="1"/>
    <xf numFmtId="0" fontId="13" fillId="0" borderId="5" xfId="8" applyNumberFormat="1" applyFont="1" applyBorder="1" applyAlignment="1">
      <alignment horizontal="left"/>
    </xf>
    <xf numFmtId="172" fontId="14" fillId="0" borderId="0" xfId="7" applyNumberFormat="1" applyFont="1" applyBorder="1" applyAlignment="1"/>
    <xf numFmtId="0" fontId="13" fillId="0" borderId="5" xfId="8" applyNumberFormat="1" applyFont="1" applyFill="1" applyBorder="1" applyAlignment="1">
      <alignment horizontal="left"/>
    </xf>
    <xf numFmtId="38" fontId="13" fillId="0" borderId="10" xfId="1" applyNumberFormat="1" applyFont="1" applyFill="1" applyBorder="1"/>
    <xf numFmtId="0" fontId="13" fillId="0" borderId="13" xfId="7" applyNumberFormat="1" applyFont="1" applyBorder="1" applyAlignment="1">
      <alignment horizontal="left"/>
    </xf>
    <xf numFmtId="10" fontId="13" fillId="0" borderId="10" xfId="5" applyNumberFormat="1" applyFont="1" applyFill="1" applyBorder="1"/>
    <xf numFmtId="42" fontId="13" fillId="0" borderId="11" xfId="2" applyNumberFormat="1" applyFont="1" applyFill="1" applyBorder="1"/>
    <xf numFmtId="10" fontId="13" fillId="0" borderId="0" xfId="5" applyNumberFormat="1" applyFont="1" applyFill="1" applyBorder="1"/>
    <xf numFmtId="42" fontId="13" fillId="0" borderId="6" xfId="2" applyNumberFormat="1" applyFont="1" applyFill="1" applyBorder="1"/>
    <xf numFmtId="10" fontId="14" fillId="0" borderId="0" xfId="5" applyNumberFormat="1" applyFont="1" applyFill="1" applyBorder="1"/>
    <xf numFmtId="0" fontId="13" fillId="0" borderId="5" xfId="7" applyFont="1" applyFill="1" applyBorder="1">
      <alignment horizontal="left" wrapText="1"/>
    </xf>
    <xf numFmtId="38" fontId="14" fillId="0" borderId="0" xfId="5" applyNumberFormat="1" applyFont="1" applyFill="1" applyBorder="1" applyAlignment="1">
      <alignment horizontal="centerContinuous"/>
    </xf>
    <xf numFmtId="0" fontId="13" fillId="0" borderId="0" xfId="7" applyNumberFormat="1" applyFont="1" applyFill="1" applyBorder="1" applyAlignment="1">
      <alignment horizontal="centerContinuous"/>
    </xf>
    <xf numFmtId="169" fontId="14" fillId="0" borderId="0" xfId="5" applyNumberFormat="1" applyFont="1" applyFill="1" applyBorder="1"/>
    <xf numFmtId="169" fontId="13" fillId="0" borderId="0" xfId="5" applyNumberFormat="1" applyFont="1" applyFill="1" applyBorder="1"/>
    <xf numFmtId="0" fontId="13" fillId="0" borderId="5" xfId="7" applyNumberFormat="1" applyFont="1" applyFill="1" applyBorder="1" applyAlignment="1"/>
    <xf numFmtId="0" fontId="13" fillId="0" borderId="5" xfId="0" applyFont="1" applyBorder="1"/>
    <xf numFmtId="42" fontId="13" fillId="0" borderId="14" xfId="2" applyNumberFormat="1" applyFont="1" applyFill="1" applyBorder="1"/>
    <xf numFmtId="164" fontId="13" fillId="0" borderId="0" xfId="7" applyNumberFormat="1" applyFont="1" applyBorder="1" applyAlignment="1"/>
    <xf numFmtId="42" fontId="13" fillId="0" borderId="0" xfId="7" applyNumberFormat="1" applyFont="1" applyBorder="1" applyAlignment="1"/>
    <xf numFmtId="42" fontId="13" fillId="0" borderId="0" xfId="7" applyNumberFormat="1" applyFont="1" applyAlignment="1"/>
    <xf numFmtId="42" fontId="13" fillId="3" borderId="3" xfId="7" applyNumberFormat="1" applyFont="1" applyFill="1" applyBorder="1" applyAlignment="1">
      <alignment horizontal="center"/>
    </xf>
    <xf numFmtId="0" fontId="13" fillId="0" borderId="9" xfId="8" applyFont="1" applyFill="1" applyBorder="1" applyAlignment="1">
      <alignment horizontal="left"/>
    </xf>
    <xf numFmtId="38" fontId="14" fillId="0" borderId="10" xfId="8" applyNumberFormat="1" applyFont="1" applyFill="1" applyBorder="1" applyAlignment="1">
      <alignment horizontal="right" wrapText="1"/>
    </xf>
    <xf numFmtId="38" fontId="14" fillId="0" borderId="0" xfId="8" applyNumberFormat="1" applyFont="1" applyFill="1" applyBorder="1" applyAlignment="1">
      <alignment horizontal="right" wrapText="1"/>
    </xf>
    <xf numFmtId="38" fontId="24" fillId="0" borderId="0" xfId="0" applyNumberFormat="1" applyFont="1" applyFill="1" applyBorder="1" applyAlignment="1"/>
    <xf numFmtId="0" fontId="13" fillId="0" borderId="5" xfId="0" applyFont="1" applyFill="1" applyBorder="1" applyAlignment="1">
      <alignment horizontal="left"/>
    </xf>
    <xf numFmtId="38" fontId="13" fillId="0" borderId="0" xfId="8" applyNumberFormat="1" applyFont="1" applyFill="1" applyBorder="1" applyAlignment="1">
      <alignment horizontal="right" wrapText="1"/>
    </xf>
    <xf numFmtId="42" fontId="14" fillId="0" borderId="6" xfId="2" applyNumberFormat="1" applyFont="1" applyFill="1" applyBorder="1"/>
    <xf numFmtId="38" fontId="0" fillId="0" borderId="0" xfId="0" applyNumberFormat="1" applyFill="1"/>
    <xf numFmtId="38" fontId="14" fillId="0" borderId="0" xfId="1" applyNumberFormat="1" applyFont="1" applyFill="1" applyBorder="1" applyAlignment="1">
      <alignment horizontal="right"/>
    </xf>
    <xf numFmtId="164" fontId="13" fillId="0" borderId="0" xfId="2" applyNumberFormat="1" applyFont="1" applyFill="1" applyBorder="1" applyAlignment="1"/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6" fontId="0" fillId="0" borderId="5" xfId="2" applyNumberFormat="1" applyFont="1" applyBorder="1"/>
    <xf numFmtId="0" fontId="0" fillId="0" borderId="6" xfId="0" applyBorder="1"/>
    <xf numFmtId="0" fontId="11" fillId="4" borderId="15" xfId="0" applyFont="1" applyFill="1" applyBorder="1" applyAlignment="1">
      <alignment horizontal="center" vertical="center"/>
    </xf>
    <xf numFmtId="0" fontId="6" fillId="2" borderId="7" xfId="4" applyFont="1" applyFill="1" applyBorder="1" applyAlignment="1">
      <alignment horizontal="center"/>
    </xf>
    <xf numFmtId="166" fontId="0" fillId="0" borderId="7" xfId="2" applyNumberFormat="1" applyFont="1" applyBorder="1"/>
    <xf numFmtId="0" fontId="0" fillId="0" borderId="11" xfId="0" applyBorder="1"/>
    <xf numFmtId="0" fontId="0" fillId="0" borderId="14" xfId="0" applyBorder="1"/>
    <xf numFmtId="164" fontId="13" fillId="4" borderId="9" xfId="2" applyNumberFormat="1" applyFont="1" applyFill="1" applyBorder="1" applyAlignment="1">
      <alignment horizontal="center"/>
    </xf>
    <xf numFmtId="0" fontId="13" fillId="0" borderId="11" xfId="7" applyNumberFormat="1" applyFont="1" applyFill="1" applyBorder="1" applyAlignment="1"/>
    <xf numFmtId="164" fontId="13" fillId="0" borderId="5" xfId="2" applyNumberFormat="1" applyFont="1" applyFill="1" applyBorder="1" applyAlignment="1"/>
    <xf numFmtId="0" fontId="13" fillId="0" borderId="6" xfId="7" applyNumberFormat="1" applyFont="1" applyFill="1" applyBorder="1" applyAlignment="1"/>
    <xf numFmtId="165" fontId="13" fillId="0" borderId="6" xfId="3" applyNumberFormat="1" applyFont="1" applyFill="1" applyBorder="1" applyAlignment="1"/>
    <xf numFmtId="164" fontId="13" fillId="0" borderId="12" xfId="2" applyNumberFormat="1" applyFont="1" applyFill="1" applyBorder="1" applyAlignment="1"/>
    <xf numFmtId="0" fontId="13" fillId="0" borderId="14" xfId="7" applyNumberFormat="1" applyFont="1" applyFill="1" applyBorder="1" applyAlignment="1"/>
    <xf numFmtId="164" fontId="13" fillId="0" borderId="15" xfId="2" applyNumberFormat="1" applyFont="1" applyFill="1" applyBorder="1" applyAlignment="1"/>
    <xf numFmtId="164" fontId="13" fillId="0" borderId="7" xfId="2" applyNumberFormat="1" applyFont="1" applyFill="1" applyBorder="1" applyAlignment="1"/>
    <xf numFmtId="164" fontId="13" fillId="0" borderId="9" xfId="2" applyNumberFormat="1" applyFont="1" applyFill="1" applyBorder="1" applyAlignment="1"/>
    <xf numFmtId="0" fontId="13" fillId="0" borderId="11" xfId="7" applyNumberFormat="1" applyFont="1" applyFill="1" applyBorder="1" applyAlignment="1">
      <alignment wrapText="1"/>
    </xf>
    <xf numFmtId="164" fontId="12" fillId="0" borderId="8" xfId="2" applyNumberFormat="1" applyFont="1" applyBorder="1"/>
    <xf numFmtId="164" fontId="12" fillId="0" borderId="12" xfId="2" applyNumberFormat="1" applyFont="1" applyFill="1" applyBorder="1"/>
    <xf numFmtId="164" fontId="25" fillId="0" borderId="8" xfId="2" applyNumberFormat="1" applyFont="1" applyBorder="1"/>
    <xf numFmtId="0" fontId="26" fillId="0" borderId="6" xfId="0" applyFont="1" applyBorder="1"/>
    <xf numFmtId="0" fontId="26" fillId="0" borderId="0" xfId="0" applyFont="1"/>
    <xf numFmtId="0" fontId="27" fillId="0" borderId="0" xfId="7" applyNumberFormat="1" applyFont="1" applyFill="1" applyAlignment="1"/>
    <xf numFmtId="166" fontId="28" fillId="0" borderId="5" xfId="2" applyNumberFormat="1" applyFont="1" applyBorder="1"/>
    <xf numFmtId="0" fontId="26" fillId="0" borderId="6" xfId="0" applyFont="1" applyBorder="1" applyAlignment="1">
      <alignment wrapText="1"/>
    </xf>
    <xf numFmtId="0" fontId="0" fillId="0" borderId="10" xfId="0" applyBorder="1"/>
    <xf numFmtId="0" fontId="0" fillId="0" borderId="0" xfId="0" applyBorder="1"/>
    <xf numFmtId="0" fontId="26" fillId="0" borderId="0" xfId="0" applyFont="1" applyBorder="1"/>
    <xf numFmtId="0" fontId="0" fillId="0" borderId="13" xfId="0" applyBorder="1"/>
    <xf numFmtId="0" fontId="0" fillId="0" borderId="9" xfId="0" applyBorder="1"/>
    <xf numFmtId="0" fontId="6" fillId="2" borderId="12" xfId="4" applyFont="1" applyFill="1" applyBorder="1" applyAlignment="1"/>
    <xf numFmtId="0" fontId="2" fillId="0" borderId="14" xfId="0" applyFont="1" applyBorder="1"/>
    <xf numFmtId="0" fontId="0" fillId="0" borderId="5" xfId="0" applyBorder="1"/>
    <xf numFmtId="165" fontId="0" fillId="0" borderId="6" xfId="3" applyNumberFormat="1" applyFont="1" applyBorder="1"/>
    <xf numFmtId="0" fontId="0" fillId="0" borderId="12" xfId="0" applyBorder="1"/>
    <xf numFmtId="165" fontId="2" fillId="0" borderId="14" xfId="0" applyNumberFormat="1" applyFont="1" applyBorder="1"/>
    <xf numFmtId="171" fontId="22" fillId="0" borderId="15" xfId="1" applyNumberFormat="1" applyFont="1" applyFill="1" applyBorder="1" applyAlignment="1">
      <alignment horizontal="center"/>
    </xf>
    <xf numFmtId="171" fontId="21" fillId="0" borderId="7" xfId="1" applyNumberFormat="1" applyFont="1" applyFill="1" applyBorder="1"/>
    <xf numFmtId="171" fontId="21" fillId="0" borderId="8" xfId="1" applyNumberFormat="1" applyFont="1" applyFill="1" applyBorder="1"/>
    <xf numFmtId="171" fontId="22" fillId="0" borderId="7" xfId="1" applyNumberFormat="1" applyFont="1" applyFill="1" applyBorder="1"/>
    <xf numFmtId="171" fontId="23" fillId="0" borderId="8" xfId="1" applyNumberFormat="1" applyFont="1" applyFill="1" applyBorder="1"/>
    <xf numFmtId="171" fontId="21" fillId="0" borderId="0" xfId="1" applyNumberFormat="1" applyFont="1" applyFill="1" applyBorder="1"/>
    <xf numFmtId="171" fontId="21" fillId="0" borderId="0" xfId="1" applyNumberFormat="1" applyFont="1" applyFill="1"/>
    <xf numFmtId="171" fontId="21" fillId="0" borderId="9" xfId="1" applyNumberFormat="1" applyFont="1" applyFill="1" applyBorder="1"/>
    <xf numFmtId="171" fontId="21" fillId="0" borderId="5" xfId="1" applyNumberFormat="1" applyFont="1" applyFill="1" applyBorder="1"/>
    <xf numFmtId="171" fontId="22" fillId="0" borderId="12" xfId="1" applyNumberFormat="1" applyFont="1" applyFill="1" applyBorder="1"/>
    <xf numFmtId="171" fontId="21" fillId="0" borderId="15" xfId="1" applyNumberFormat="1" applyFont="1" applyFill="1" applyBorder="1"/>
    <xf numFmtId="171" fontId="22" fillId="0" borderId="8" xfId="1" applyNumberFormat="1" applyFont="1" applyFill="1" applyBorder="1"/>
    <xf numFmtId="43" fontId="21" fillId="0" borderId="4" xfId="1" applyNumberFormat="1" applyFont="1" applyFill="1" applyBorder="1"/>
    <xf numFmtId="10" fontId="7" fillId="0" borderId="0" xfId="4" applyNumberFormat="1" applyFont="1" applyFill="1" applyBorder="1" applyAlignment="1">
      <alignment horizontal="right"/>
    </xf>
    <xf numFmtId="166" fontId="10" fillId="0" borderId="8" xfId="2" applyNumberFormat="1" applyFont="1" applyFill="1" applyBorder="1"/>
    <xf numFmtId="166" fontId="10" fillId="0" borderId="12" xfId="2" applyNumberFormat="1" applyFont="1" applyFill="1" applyBorder="1"/>
    <xf numFmtId="165" fontId="10" fillId="0" borderId="14" xfId="3" applyNumberFormat="1" applyFont="1" applyFill="1" applyBorder="1" applyAlignment="1">
      <alignment horizontal="center"/>
    </xf>
    <xf numFmtId="38" fontId="13" fillId="0" borderId="5" xfId="0" applyNumberFormat="1" applyFont="1" applyFill="1" applyBorder="1" applyAlignment="1">
      <alignment horizontal="right"/>
    </xf>
    <xf numFmtId="38" fontId="13" fillId="0" borderId="12" xfId="0" applyNumberFormat="1" applyFont="1" applyFill="1" applyBorder="1" applyAlignment="1">
      <alignment horizontal="right"/>
    </xf>
    <xf numFmtId="0" fontId="13" fillId="0" borderId="9" xfId="8" applyNumberFormat="1" applyFont="1" applyFill="1" applyBorder="1" applyAlignment="1">
      <alignment horizontal="left"/>
    </xf>
    <xf numFmtId="0" fontId="12" fillId="0" borderId="9" xfId="7" applyNumberFormat="1" applyFont="1" applyFill="1" applyBorder="1" applyAlignment="1">
      <alignment horizontal="left"/>
    </xf>
    <xf numFmtId="0" fontId="13" fillId="0" borderId="5" xfId="8" applyFont="1" applyFill="1" applyBorder="1">
      <alignment horizontal="left" wrapText="1"/>
    </xf>
    <xf numFmtId="0" fontId="13" fillId="0" borderId="5" xfId="8" applyFont="1" applyFill="1" applyBorder="1" applyAlignment="1">
      <alignment horizontal="left"/>
    </xf>
    <xf numFmtId="0" fontId="6" fillId="2" borderId="9" xfId="4" applyFont="1" applyFill="1" applyBorder="1" applyAlignment="1">
      <alignment horizontal="center" vertical="center"/>
    </xf>
    <xf numFmtId="0" fontId="6" fillId="2" borderId="11" xfId="4" applyFont="1" applyFill="1" applyBorder="1" applyAlignment="1">
      <alignment horizontal="center" vertical="center"/>
    </xf>
    <xf numFmtId="0" fontId="6" fillId="2" borderId="12" xfId="4" applyFont="1" applyFill="1" applyBorder="1" applyAlignment="1">
      <alignment horizontal="center" vertical="center"/>
    </xf>
    <xf numFmtId="0" fontId="6" fillId="2" borderId="14" xfId="4" applyFont="1" applyFill="1" applyBorder="1" applyAlignment="1">
      <alignment horizontal="center" vertical="center"/>
    </xf>
    <xf numFmtId="0" fontId="6" fillId="2" borderId="0" xfId="4" applyFont="1" applyFill="1" applyBorder="1" applyAlignment="1" applyProtection="1">
      <alignment horizontal="right"/>
      <protection locked="0"/>
    </xf>
    <xf numFmtId="0" fontId="6" fillId="2" borderId="0" xfId="4" applyFont="1" applyFill="1" applyBorder="1" applyAlignment="1">
      <alignment horizontal="right"/>
    </xf>
    <xf numFmtId="0" fontId="6" fillId="2" borderId="0" xfId="4" applyFont="1" applyFill="1" applyAlignment="1">
      <alignment horizontal="right"/>
    </xf>
    <xf numFmtId="0" fontId="26" fillId="0" borderId="0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7" fillId="0" borderId="5" xfId="7" applyNumberFormat="1" applyFont="1" applyFill="1" applyBorder="1" applyAlignment="1">
      <alignment horizontal="center" wrapText="1"/>
    </xf>
    <xf numFmtId="0" fontId="27" fillId="0" borderId="0" xfId="7" applyNumberFormat="1" applyFont="1" applyFill="1" applyAlignment="1">
      <alignment horizontal="center" wrapText="1"/>
    </xf>
  </cellXfs>
  <cellStyles count="11">
    <cellStyle name="Comma" xfId="1" builtinId="3"/>
    <cellStyle name="Currency" xfId="2" builtinId="4"/>
    <cellStyle name="Normal" xfId="0" builtinId="0"/>
    <cellStyle name="Normal 2" xfId="4"/>
    <cellStyle name="Normal_11-15-2007 Reconciliation" xfId="9"/>
    <cellStyle name="Normal_Levered Camp Springs 081406-Fortis" xfId="7"/>
    <cellStyle name="Normal_Quebec Enercon Pricing091307 (3)" xfId="6"/>
    <cellStyle name="Normal_Turbine Pricing" xfId="10"/>
    <cellStyle name="Percent" xfId="3" builtinId="5"/>
    <cellStyle name="Percent 2" xfId="5"/>
    <cellStyle name="Style 1" xfId="8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f453/My%20Documents/Prior%20Year%20Projects/Invenergy%20Wind/Le%20Plateau%20as%20Receiv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f453/My%20Documents/Prior%20Year%20Projects/Invenergy%20Wind/Raleigh%20Model%2078MW%20as%20receiv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-General C$"/>
      <sheetName val="PPA Price Adjustor"/>
      <sheetName val="Inputs - CAD $"/>
      <sheetName val="Results"/>
      <sheetName val="Cash Flows"/>
      <sheetName val="Taxes"/>
    </sheetNames>
    <sheetDataSet>
      <sheetData sheetId="0">
        <row r="7">
          <cell r="H7">
            <v>1.0547</v>
          </cell>
        </row>
        <row r="8">
          <cell r="D8">
            <v>2.1999999999999999E-2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Results"/>
      <sheetName val="Inputs - General"/>
      <sheetName val="Inputs- CAD $"/>
      <sheetName val="Inputs - USA$"/>
      <sheetName val="Results- CAD"/>
      <sheetName val="Taxes"/>
      <sheetName val="Cash Flows"/>
      <sheetName val="Term Loan-Tranche A"/>
      <sheetName val="Alt Debt Sizing-Tranche A"/>
      <sheetName val="Term Loan-Tranche B 80%"/>
      <sheetName val="Alt Debt Sizing-Tranche B 80%"/>
      <sheetName val="Term Loan-Tranche B Max"/>
      <sheetName val="Alt Debt Sizing-Tranche B Max"/>
      <sheetName val="Raleigh Wind Diurnal"/>
    </sheetNames>
    <sheetDataSet>
      <sheetData sheetId="0"/>
      <sheetData sheetId="1">
        <row r="11">
          <cell r="D11">
            <v>2.1999999999999999E-2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B27" sqref="B27"/>
    </sheetView>
  </sheetViews>
  <sheetFormatPr defaultRowHeight="12.75" x14ac:dyDescent="0.2"/>
  <cols>
    <col min="2" max="2" width="29.28515625" customWidth="1"/>
    <col min="3" max="3" width="13.140625" bestFit="1" customWidth="1"/>
    <col min="4" max="4" width="12" bestFit="1" customWidth="1"/>
    <col min="5" max="5" width="50.7109375" bestFit="1" customWidth="1"/>
    <col min="7" max="7" width="8.5703125" bestFit="1" customWidth="1"/>
  </cols>
  <sheetData>
    <row r="1" spans="1:7" ht="21" x14ac:dyDescent="0.2">
      <c r="C1" s="237"/>
      <c r="D1" s="295" t="s">
        <v>14</v>
      </c>
      <c r="E1" s="296"/>
      <c r="F1" s="265"/>
      <c r="G1" s="240"/>
    </row>
    <row r="2" spans="1:7" ht="15" x14ac:dyDescent="0.25">
      <c r="A2" s="1"/>
      <c r="B2" s="2"/>
      <c r="C2" s="238"/>
      <c r="D2" s="297"/>
      <c r="E2" s="298"/>
      <c r="F2" s="266"/>
      <c r="G2" s="267" t="s">
        <v>152</v>
      </c>
    </row>
    <row r="3" spans="1:7" ht="15" x14ac:dyDescent="0.25">
      <c r="A3" s="3"/>
      <c r="B3" s="4"/>
      <c r="C3" s="238"/>
      <c r="D3" s="233" t="s">
        <v>16</v>
      </c>
      <c r="E3" s="234" t="s">
        <v>17</v>
      </c>
      <c r="F3" s="265"/>
      <c r="G3" s="240"/>
    </row>
    <row r="4" spans="1:7" ht="15" x14ac:dyDescent="0.25">
      <c r="A4" s="299" t="s">
        <v>0</v>
      </c>
      <c r="B4" s="299"/>
      <c r="C4" s="239">
        <v>15852365</v>
      </c>
      <c r="D4" s="235">
        <f>C4</f>
        <v>15852365</v>
      </c>
      <c r="E4" s="236"/>
      <c r="F4" s="268"/>
      <c r="G4" s="269">
        <f>D4/$C$21</f>
        <v>4.4603567217414992E-2</v>
      </c>
    </row>
    <row r="5" spans="1:7" ht="26.25" x14ac:dyDescent="0.25">
      <c r="A5" s="299" t="s">
        <v>1</v>
      </c>
      <c r="B5" s="299"/>
      <c r="C5" s="239">
        <v>14981500</v>
      </c>
      <c r="D5" s="259">
        <f>C5*0.95</f>
        <v>14232425</v>
      </c>
      <c r="E5" s="260" t="s">
        <v>172</v>
      </c>
      <c r="F5" s="268"/>
      <c r="G5" s="269">
        <f>D5/$C$21</f>
        <v>4.0045565766011419E-2</v>
      </c>
    </row>
    <row r="6" spans="1:7" ht="15" x14ac:dyDescent="0.25">
      <c r="A6" s="299" t="s">
        <v>2</v>
      </c>
      <c r="B6" s="299"/>
      <c r="C6" s="239">
        <v>12793500</v>
      </c>
      <c r="D6" s="235"/>
      <c r="E6" s="236"/>
      <c r="F6" s="268"/>
      <c r="G6" s="236"/>
    </row>
    <row r="7" spans="1:7" ht="15" x14ac:dyDescent="0.25">
      <c r="A7" s="299" t="s">
        <v>3</v>
      </c>
      <c r="B7" s="299"/>
      <c r="C7" s="239">
        <v>15947490</v>
      </c>
      <c r="D7" s="235">
        <f>C7</f>
        <v>15947490</v>
      </c>
      <c r="E7" s="236"/>
      <c r="F7" s="268"/>
      <c r="G7" s="269">
        <f>D7/$C$21</f>
        <v>4.4871219036658153E-2</v>
      </c>
    </row>
    <row r="8" spans="1:7" ht="15" x14ac:dyDescent="0.25">
      <c r="A8" s="299" t="s">
        <v>4</v>
      </c>
      <c r="B8" s="299"/>
      <c r="C8" s="239">
        <v>11035100</v>
      </c>
      <c r="D8" s="235">
        <f>C8</f>
        <v>11035100</v>
      </c>
      <c r="E8" s="236"/>
      <c r="F8" s="268"/>
      <c r="G8" s="269">
        <f>D8/$C$21</f>
        <v>3.1049299243418642E-2</v>
      </c>
    </row>
    <row r="9" spans="1:7" ht="15" x14ac:dyDescent="0.25">
      <c r="A9" s="299" t="s">
        <v>5</v>
      </c>
      <c r="B9" s="299"/>
      <c r="C9" s="239">
        <v>14490000</v>
      </c>
      <c r="D9" s="235">
        <f>C9</f>
        <v>14490000</v>
      </c>
      <c r="E9" s="236"/>
      <c r="F9" s="268"/>
      <c r="G9" s="269">
        <f>D9/$C$21</f>
        <v>4.077030077091609E-2</v>
      </c>
    </row>
    <row r="10" spans="1:7" ht="15" x14ac:dyDescent="0.25">
      <c r="A10" s="299" t="s">
        <v>6</v>
      </c>
      <c r="B10" s="299"/>
      <c r="C10" s="239">
        <v>1000000</v>
      </c>
      <c r="D10" s="235"/>
      <c r="E10" s="236"/>
      <c r="F10" s="268"/>
      <c r="G10" s="236"/>
    </row>
    <row r="11" spans="1:7" ht="15" x14ac:dyDescent="0.25">
      <c r="A11" s="301"/>
      <c r="B11" s="301"/>
      <c r="C11" s="239"/>
      <c r="D11" s="235"/>
      <c r="E11" s="236"/>
      <c r="F11" s="268"/>
      <c r="G11" s="236"/>
    </row>
    <row r="12" spans="1:7" ht="15" x14ac:dyDescent="0.25">
      <c r="A12" s="299" t="s">
        <v>7</v>
      </c>
      <c r="B12" s="299"/>
      <c r="C12" s="239">
        <v>1454295</v>
      </c>
      <c r="D12" s="235">
        <f>C12*0.2</f>
        <v>290859</v>
      </c>
      <c r="E12" s="256" t="s">
        <v>173</v>
      </c>
      <c r="F12" s="268"/>
      <c r="G12" s="269">
        <f>D12/$C$21</f>
        <v>8.1838570820758332E-4</v>
      </c>
    </row>
    <row r="13" spans="1:7" ht="15" x14ac:dyDescent="0.25">
      <c r="A13" s="299" t="s">
        <v>8</v>
      </c>
      <c r="B13" s="299"/>
      <c r="C13" s="239">
        <v>7140269</v>
      </c>
      <c r="D13" s="235"/>
      <c r="E13" s="236"/>
      <c r="F13" s="268"/>
      <c r="G13" s="236"/>
    </row>
    <row r="14" spans="1:7" ht="15" x14ac:dyDescent="0.25">
      <c r="A14" s="299" t="s">
        <v>9</v>
      </c>
      <c r="B14" s="299"/>
      <c r="C14" s="239">
        <v>3623000</v>
      </c>
      <c r="D14" s="235"/>
      <c r="E14" s="236"/>
      <c r="F14" s="268"/>
      <c r="G14" s="236"/>
    </row>
    <row r="15" spans="1:7" ht="15" x14ac:dyDescent="0.25">
      <c r="A15" s="299" t="s">
        <v>10</v>
      </c>
      <c r="B15" s="299"/>
      <c r="C15" s="239">
        <v>3523582</v>
      </c>
      <c r="D15" s="235">
        <f>C15*0.5</f>
        <v>1761791</v>
      </c>
      <c r="E15" s="236" t="s">
        <v>15</v>
      </c>
      <c r="F15" s="268"/>
      <c r="G15" s="269">
        <f>D15/$C$21</f>
        <v>4.9571255324701883E-3</v>
      </c>
    </row>
    <row r="16" spans="1:7" ht="15" x14ac:dyDescent="0.25">
      <c r="A16" s="299"/>
      <c r="B16" s="299"/>
      <c r="C16" s="239"/>
      <c r="D16" s="235"/>
      <c r="E16" s="236"/>
      <c r="F16" s="268"/>
      <c r="G16" s="236"/>
    </row>
    <row r="17" spans="1:7" ht="15" x14ac:dyDescent="0.25">
      <c r="A17" s="299" t="s">
        <v>11</v>
      </c>
      <c r="B17" s="299"/>
      <c r="C17" s="239">
        <v>15095015</v>
      </c>
      <c r="D17" s="235"/>
      <c r="E17" s="236"/>
      <c r="F17" s="268"/>
      <c r="G17" s="236"/>
    </row>
    <row r="18" spans="1:7" ht="15" x14ac:dyDescent="0.25">
      <c r="A18" s="6"/>
      <c r="B18" s="6"/>
      <c r="C18" s="239"/>
      <c r="D18" s="235"/>
      <c r="E18" s="236"/>
      <c r="F18" s="268"/>
      <c r="G18" s="236"/>
    </row>
    <row r="19" spans="1:7" ht="15" x14ac:dyDescent="0.25">
      <c r="A19" s="6"/>
      <c r="B19" s="6" t="s">
        <v>12</v>
      </c>
      <c r="C19" s="239">
        <v>238469650.59999993</v>
      </c>
      <c r="D19" s="235"/>
      <c r="E19" s="236"/>
      <c r="F19" s="268"/>
      <c r="G19" s="236"/>
    </row>
    <row r="20" spans="1:7" ht="15" x14ac:dyDescent="0.25">
      <c r="A20" s="300"/>
      <c r="B20" s="300"/>
      <c r="C20" s="239"/>
      <c r="D20" s="235"/>
      <c r="E20" s="236"/>
      <c r="F20" s="268"/>
      <c r="G20" s="236"/>
    </row>
    <row r="21" spans="1:7" ht="15" x14ac:dyDescent="0.25">
      <c r="A21" s="5"/>
      <c r="B21" s="285" t="s">
        <v>13</v>
      </c>
      <c r="C21" s="286">
        <f>SUM(C4:C20)</f>
        <v>355405766.5999999</v>
      </c>
      <c r="D21" s="287">
        <f>SUM(D4:D20)</f>
        <v>73610030</v>
      </c>
      <c r="E21" s="288">
        <f>D21/C21</f>
        <v>0.20711546327509706</v>
      </c>
      <c r="F21" s="270"/>
      <c r="G21" s="271">
        <f>SUM(G4:G20)</f>
        <v>0.20711546327509706</v>
      </c>
    </row>
    <row r="22" spans="1:7" x14ac:dyDescent="0.2">
      <c r="C22" s="7"/>
    </row>
    <row r="23" spans="1:7" x14ac:dyDescent="0.2">
      <c r="C23" s="7"/>
    </row>
    <row r="24" spans="1:7" x14ac:dyDescent="0.2">
      <c r="C24" s="7"/>
    </row>
  </sheetData>
  <mergeCells count="16">
    <mergeCell ref="A20:B20"/>
    <mergeCell ref="A8:B8"/>
    <mergeCell ref="A9:B9"/>
    <mergeCell ref="A10:B10"/>
    <mergeCell ref="A11:B11"/>
    <mergeCell ref="A12:B12"/>
    <mergeCell ref="A13:B13"/>
    <mergeCell ref="D1:E2"/>
    <mergeCell ref="A14:B14"/>
    <mergeCell ref="A15:B15"/>
    <mergeCell ref="A16:B16"/>
    <mergeCell ref="A17:B17"/>
    <mergeCell ref="A4:B4"/>
    <mergeCell ref="A5:B5"/>
    <mergeCell ref="A6:B6"/>
    <mergeCell ref="A7:B7"/>
  </mergeCells>
  <printOptions horizontalCentered="1" verticalCentered="1"/>
  <pageMargins left="0.7" right="0.7" top="0.75" bottom="0.75" header="0.3" footer="0.3"/>
  <pageSetup paperSize="17" orientation="landscape" horizontalDpi="4294967293" r:id="rId1"/>
  <headerFooter>
    <oddFooter>&amp;L&amp;F&amp;R&amp;D
&amp;T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workbookViewId="0">
      <selection activeCell="A19" sqref="A19"/>
    </sheetView>
  </sheetViews>
  <sheetFormatPr defaultRowHeight="12.75" x14ac:dyDescent="0.2"/>
  <cols>
    <col min="1" max="1" width="56.7109375" bestFit="1" customWidth="1"/>
    <col min="2" max="2" width="34.85546875" bestFit="1" customWidth="1"/>
    <col min="3" max="3" width="11.28515625" bestFit="1" customWidth="1"/>
    <col min="4" max="4" width="22.7109375" bestFit="1" customWidth="1"/>
    <col min="6" max="6" width="13.5703125" style="278" bestFit="1" customWidth="1"/>
    <col min="7" max="7" width="19" bestFit="1" customWidth="1"/>
  </cols>
  <sheetData>
    <row r="1" spans="1:7" ht="16.5" x14ac:dyDescent="0.3">
      <c r="A1" s="9" t="s">
        <v>18</v>
      </c>
      <c r="B1" s="10"/>
      <c r="C1" s="10"/>
      <c r="D1" s="11"/>
      <c r="E1" s="12" t="s">
        <v>19</v>
      </c>
      <c r="F1" s="272" t="s">
        <v>82</v>
      </c>
    </row>
    <row r="2" spans="1:7" ht="16.5" x14ac:dyDescent="0.3">
      <c r="A2" s="13" t="s">
        <v>20</v>
      </c>
      <c r="B2" s="14"/>
      <c r="C2" s="14"/>
      <c r="D2" s="15">
        <v>5965236.3899999997</v>
      </c>
      <c r="E2" s="16">
        <v>2.0304729010949665E-2</v>
      </c>
      <c r="F2" s="273">
        <f>F27</f>
        <v>4910000</v>
      </c>
    </row>
    <row r="3" spans="1:7" ht="16.5" x14ac:dyDescent="0.3">
      <c r="A3" s="17" t="s">
        <v>21</v>
      </c>
      <c r="B3" s="14"/>
      <c r="C3" s="14"/>
      <c r="D3" s="15">
        <v>243684064.79432559</v>
      </c>
      <c r="E3" s="16">
        <v>0.82946233417171944</v>
      </c>
      <c r="F3" s="273">
        <f>F49</f>
        <v>0</v>
      </c>
    </row>
    <row r="4" spans="1:7" ht="16.5" x14ac:dyDescent="0.3">
      <c r="A4" s="13" t="s">
        <v>22</v>
      </c>
      <c r="B4" s="14"/>
      <c r="C4" s="14"/>
      <c r="D4" s="15">
        <v>29002340</v>
      </c>
      <c r="E4" s="16">
        <v>9.8719416278392605E-2</v>
      </c>
      <c r="F4" s="273">
        <f>F64</f>
        <v>48399736.700000003</v>
      </c>
      <c r="G4" s="257" t="s">
        <v>156</v>
      </c>
    </row>
    <row r="5" spans="1:7" ht="16.5" x14ac:dyDescent="0.3">
      <c r="A5" s="13" t="s">
        <v>23</v>
      </c>
      <c r="B5" s="14"/>
      <c r="C5" s="14"/>
      <c r="D5" s="15">
        <v>0</v>
      </c>
      <c r="E5" s="16">
        <v>0</v>
      </c>
      <c r="F5" s="273">
        <f>F69</f>
        <v>0</v>
      </c>
    </row>
    <row r="6" spans="1:7" ht="16.5" x14ac:dyDescent="0.3">
      <c r="A6" s="13" t="s">
        <v>24</v>
      </c>
      <c r="B6" s="14"/>
      <c r="C6" s="14"/>
      <c r="D6" s="15">
        <v>124740</v>
      </c>
      <c r="E6" s="16">
        <v>4.2459539425324626E-4</v>
      </c>
      <c r="F6" s="273">
        <f>F75</f>
        <v>0</v>
      </c>
    </row>
    <row r="7" spans="1:7" ht="16.5" x14ac:dyDescent="0.3">
      <c r="A7" s="13" t="s">
        <v>25</v>
      </c>
      <c r="B7" s="14"/>
      <c r="C7" s="14"/>
      <c r="D7" s="15">
        <v>15009189.003936775</v>
      </c>
      <c r="E7" s="18">
        <v>5.1088925144685132E-2</v>
      </c>
      <c r="F7" s="274">
        <f>F90</f>
        <v>8844490.1996581275</v>
      </c>
    </row>
    <row r="8" spans="1:7" ht="16.5" x14ac:dyDescent="0.3">
      <c r="A8" s="19" t="s">
        <v>26</v>
      </c>
      <c r="B8" s="20"/>
      <c r="C8" s="20"/>
      <c r="D8" s="21">
        <f>SUM(D2:D7)</f>
        <v>293785570.18826234</v>
      </c>
      <c r="E8" s="16">
        <v>1.0000000000000002</v>
      </c>
      <c r="F8" s="275">
        <f>SUM(F2:F7)</f>
        <v>62154226.899658129</v>
      </c>
      <c r="G8" s="8">
        <f>F8/D8</f>
        <v>0.21156323933755064</v>
      </c>
    </row>
    <row r="9" spans="1:7" ht="16.5" x14ac:dyDescent="0.3">
      <c r="A9" s="17" t="s">
        <v>27</v>
      </c>
      <c r="B9" s="22"/>
      <c r="C9" s="22"/>
      <c r="D9" s="23">
        <v>483372.33333333331</v>
      </c>
      <c r="E9" s="16"/>
      <c r="F9" s="273"/>
    </row>
    <row r="10" spans="1:7" ht="16.5" x14ac:dyDescent="0.3">
      <c r="A10" s="24" t="s">
        <v>28</v>
      </c>
      <c r="B10" s="25"/>
      <c r="C10" s="25"/>
      <c r="D10" s="26">
        <v>2119.6650085733218</v>
      </c>
      <c r="E10" s="27"/>
      <c r="F10" s="274"/>
    </row>
    <row r="12" spans="1:7" ht="16.5" x14ac:dyDescent="0.3">
      <c r="A12" s="28" t="s">
        <v>29</v>
      </c>
      <c r="B12" s="29" t="s">
        <v>30</v>
      </c>
      <c r="C12" s="30"/>
      <c r="D12" s="31"/>
      <c r="F12" s="272" t="s">
        <v>82</v>
      </c>
    </row>
    <row r="13" spans="1:7" ht="16.5" x14ac:dyDescent="0.3">
      <c r="A13" s="17" t="s">
        <v>31</v>
      </c>
      <c r="B13" s="33">
        <v>200000</v>
      </c>
      <c r="C13" s="34" t="s">
        <v>32</v>
      </c>
      <c r="D13" s="35">
        <v>200000</v>
      </c>
      <c r="F13" s="273">
        <f>D13</f>
        <v>200000</v>
      </c>
    </row>
    <row r="14" spans="1:7" ht="16.5" x14ac:dyDescent="0.3">
      <c r="A14" s="32" t="s">
        <v>33</v>
      </c>
      <c r="B14" s="33">
        <v>200000</v>
      </c>
      <c r="C14" s="34" t="s">
        <v>32</v>
      </c>
      <c r="D14" s="36">
        <v>200000</v>
      </c>
      <c r="F14" s="273">
        <f>D14</f>
        <v>200000</v>
      </c>
    </row>
    <row r="15" spans="1:7" ht="16.5" x14ac:dyDescent="0.3">
      <c r="A15" s="32" t="s">
        <v>34</v>
      </c>
      <c r="B15" s="33">
        <v>25000</v>
      </c>
      <c r="C15" s="34" t="s">
        <v>32</v>
      </c>
      <c r="D15" s="36">
        <v>25000</v>
      </c>
      <c r="F15" s="273"/>
    </row>
    <row r="16" spans="1:7" ht="16.5" x14ac:dyDescent="0.3">
      <c r="A16" s="37" t="s">
        <v>153</v>
      </c>
      <c r="B16" s="38">
        <v>1200</v>
      </c>
      <c r="C16" s="39">
        <v>138.6</v>
      </c>
      <c r="D16" s="36">
        <v>166320</v>
      </c>
      <c r="F16" s="273"/>
    </row>
    <row r="17" spans="1:6" ht="16.5" x14ac:dyDescent="0.3">
      <c r="A17" s="17" t="s">
        <v>154</v>
      </c>
      <c r="B17" s="33">
        <v>180000</v>
      </c>
      <c r="C17" s="34" t="s">
        <v>32</v>
      </c>
      <c r="D17" s="40">
        <v>180000</v>
      </c>
      <c r="F17" s="273">
        <f>D17</f>
        <v>180000</v>
      </c>
    </row>
    <row r="18" spans="1:6" ht="16.5" x14ac:dyDescent="0.3">
      <c r="A18" s="17" t="s">
        <v>35</v>
      </c>
      <c r="B18" s="33">
        <v>1500000</v>
      </c>
      <c r="C18" s="34" t="s">
        <v>32</v>
      </c>
      <c r="D18" s="40">
        <v>1500000</v>
      </c>
      <c r="F18" s="273">
        <f>D18</f>
        <v>1500000</v>
      </c>
    </row>
    <row r="19" spans="1:6" ht="16.5" x14ac:dyDescent="0.3">
      <c r="A19" s="17" t="s">
        <v>36</v>
      </c>
      <c r="B19" s="33">
        <v>260000</v>
      </c>
      <c r="C19" s="34" t="s">
        <v>32</v>
      </c>
      <c r="D19" s="40">
        <v>260000</v>
      </c>
      <c r="F19" s="273">
        <f>D19</f>
        <v>260000</v>
      </c>
    </row>
    <row r="20" spans="1:6" ht="16.5" x14ac:dyDescent="0.3">
      <c r="A20" s="17" t="s">
        <v>155</v>
      </c>
      <c r="B20" s="33">
        <v>166100</v>
      </c>
      <c r="C20" s="34" t="s">
        <v>32</v>
      </c>
      <c r="D20" s="40">
        <v>166100</v>
      </c>
      <c r="F20" s="273"/>
    </row>
    <row r="21" spans="1:6" ht="16.5" x14ac:dyDescent="0.3">
      <c r="A21" s="32" t="s">
        <v>37</v>
      </c>
      <c r="B21" s="33">
        <v>420000</v>
      </c>
      <c r="C21" s="34" t="s">
        <v>32</v>
      </c>
      <c r="D21" s="36">
        <v>420000</v>
      </c>
      <c r="F21" s="273">
        <f>D21</f>
        <v>420000</v>
      </c>
    </row>
    <row r="22" spans="1:6" ht="16.5" x14ac:dyDescent="0.3">
      <c r="A22" s="32" t="s">
        <v>38</v>
      </c>
      <c r="B22" s="33">
        <v>1800000</v>
      </c>
      <c r="C22" s="34" t="s">
        <v>32</v>
      </c>
      <c r="D22" s="36">
        <v>1800000</v>
      </c>
      <c r="F22" s="273">
        <f>D22</f>
        <v>1800000</v>
      </c>
    </row>
    <row r="23" spans="1:6" ht="16.5" x14ac:dyDescent="0.3">
      <c r="A23" s="32" t="s">
        <v>39</v>
      </c>
      <c r="B23" s="33">
        <v>350000</v>
      </c>
      <c r="C23" s="34" t="s">
        <v>32</v>
      </c>
      <c r="D23" s="36">
        <v>350000</v>
      </c>
      <c r="F23" s="273">
        <f>D23</f>
        <v>350000</v>
      </c>
    </row>
    <row r="24" spans="1:6" ht="16.5" x14ac:dyDescent="0.3">
      <c r="A24" s="32" t="s">
        <v>185</v>
      </c>
      <c r="B24" s="41">
        <v>657816.39</v>
      </c>
      <c r="C24" s="34" t="s">
        <v>32</v>
      </c>
      <c r="D24" s="36">
        <v>657816.39</v>
      </c>
      <c r="F24" s="273"/>
    </row>
    <row r="25" spans="1:6" ht="16.5" x14ac:dyDescent="0.3">
      <c r="A25" s="32" t="s">
        <v>40</v>
      </c>
      <c r="B25" s="33">
        <v>40000</v>
      </c>
      <c r="C25" s="34" t="s">
        <v>32</v>
      </c>
      <c r="D25" s="36">
        <v>40000</v>
      </c>
      <c r="F25" s="273"/>
    </row>
    <row r="26" spans="1:6" ht="16.5" x14ac:dyDescent="0.3">
      <c r="A26" s="32"/>
      <c r="B26" s="14"/>
      <c r="C26" s="14"/>
      <c r="D26" s="42"/>
      <c r="F26" s="273"/>
    </row>
    <row r="27" spans="1:6" ht="16.5" x14ac:dyDescent="0.3">
      <c r="A27" s="24" t="s">
        <v>13</v>
      </c>
      <c r="B27" s="43"/>
      <c r="C27" s="25"/>
      <c r="D27" s="42">
        <f>SUM(D13:D25)</f>
        <v>5965236.3899999997</v>
      </c>
      <c r="F27" s="276">
        <f>SUM(F13:F25)</f>
        <v>4910000</v>
      </c>
    </row>
    <row r="28" spans="1:6" x14ac:dyDescent="0.2">
      <c r="F28" s="277"/>
    </row>
    <row r="29" spans="1:6" ht="16.5" x14ac:dyDescent="0.3">
      <c r="A29" s="28" t="s">
        <v>178</v>
      </c>
      <c r="B29" s="29" t="s">
        <v>30</v>
      </c>
      <c r="C29" s="30"/>
      <c r="D29" s="31"/>
      <c r="F29" s="277"/>
    </row>
    <row r="30" spans="1:6" ht="16.5" x14ac:dyDescent="0.3">
      <c r="A30" s="44" t="s">
        <v>179</v>
      </c>
      <c r="B30" s="14"/>
      <c r="C30" s="14"/>
      <c r="D30" s="15"/>
      <c r="F30" s="277"/>
    </row>
    <row r="31" spans="1:6" ht="16.5" x14ac:dyDescent="0.3">
      <c r="A31" s="45" t="s">
        <v>180</v>
      </c>
      <c r="B31" s="46">
        <v>3141458.7640794897</v>
      </c>
      <c r="C31" s="47">
        <v>60</v>
      </c>
      <c r="D31" s="48">
        <v>188487525.84476939</v>
      </c>
    </row>
    <row r="32" spans="1:6" ht="16.5" x14ac:dyDescent="0.3">
      <c r="A32" s="289" t="s">
        <v>41</v>
      </c>
      <c r="B32" s="46">
        <v>45464.856464249991</v>
      </c>
      <c r="C32" s="47">
        <v>60</v>
      </c>
      <c r="D32" s="48">
        <v>2727891.3878549994</v>
      </c>
    </row>
    <row r="33" spans="1:4" ht="16.5" x14ac:dyDescent="0.3">
      <c r="A33" s="45" t="s">
        <v>42</v>
      </c>
      <c r="B33" s="46">
        <v>46575</v>
      </c>
      <c r="C33" s="47">
        <v>60</v>
      </c>
      <c r="D33" s="48">
        <v>2794500</v>
      </c>
    </row>
    <row r="34" spans="1:4" ht="16.5" x14ac:dyDescent="0.3">
      <c r="A34" s="45" t="s">
        <v>43</v>
      </c>
      <c r="B34" s="46">
        <v>72450</v>
      </c>
      <c r="C34" s="47">
        <v>60</v>
      </c>
      <c r="D34" s="48">
        <v>4347000</v>
      </c>
    </row>
    <row r="35" spans="1:4" ht="16.5" x14ac:dyDescent="0.3">
      <c r="A35" s="45" t="s">
        <v>44</v>
      </c>
      <c r="B35" s="46">
        <v>27127.364357002498</v>
      </c>
      <c r="C35" s="47">
        <v>60</v>
      </c>
      <c r="D35" s="48">
        <v>1627641.8614201499</v>
      </c>
    </row>
    <row r="36" spans="1:4" ht="16.5" x14ac:dyDescent="0.3">
      <c r="A36" s="45" t="s">
        <v>45</v>
      </c>
      <c r="B36" s="49">
        <v>2587.5</v>
      </c>
      <c r="C36" s="47">
        <v>60</v>
      </c>
      <c r="D36" s="48">
        <v>155250</v>
      </c>
    </row>
    <row r="37" spans="1:4" ht="16.5" x14ac:dyDescent="0.3">
      <c r="A37" s="45" t="s">
        <v>46</v>
      </c>
      <c r="B37" s="46">
        <v>37887.380386874996</v>
      </c>
      <c r="C37" s="47">
        <v>60</v>
      </c>
      <c r="D37" s="48">
        <v>2273242.8232124997</v>
      </c>
    </row>
    <row r="38" spans="1:4" ht="16.5" x14ac:dyDescent="0.3">
      <c r="A38" s="45" t="s">
        <v>47</v>
      </c>
      <c r="B38" s="46">
        <v>279450</v>
      </c>
      <c r="C38" s="47">
        <v>60</v>
      </c>
      <c r="D38" s="48">
        <v>16767000</v>
      </c>
    </row>
    <row r="39" spans="1:4" ht="16.5" x14ac:dyDescent="0.3">
      <c r="A39" s="45"/>
      <c r="B39" s="46"/>
      <c r="C39" s="47"/>
      <c r="D39" s="48"/>
    </row>
    <row r="40" spans="1:4" ht="16.5" x14ac:dyDescent="0.3">
      <c r="A40" s="289" t="s">
        <v>48</v>
      </c>
      <c r="B40" s="46">
        <v>5910.4313403524993</v>
      </c>
      <c r="C40" s="50" t="s">
        <v>32</v>
      </c>
      <c r="D40" s="48">
        <v>5910.4313403524993</v>
      </c>
    </row>
    <row r="41" spans="1:4" ht="16.5" x14ac:dyDescent="0.3">
      <c r="A41" s="289" t="s">
        <v>49</v>
      </c>
      <c r="B41" s="46">
        <v>15003.402633202499</v>
      </c>
      <c r="C41" s="50" t="s">
        <v>32</v>
      </c>
      <c r="D41" s="48">
        <v>15003.402633202499</v>
      </c>
    </row>
    <row r="42" spans="1:4" ht="16.5" x14ac:dyDescent="0.3">
      <c r="A42" s="290" t="s">
        <v>50</v>
      </c>
      <c r="B42" s="52">
        <v>303099.04309499997</v>
      </c>
      <c r="C42" s="50" t="s">
        <v>32</v>
      </c>
      <c r="D42" s="48">
        <v>303099.04309499997</v>
      </c>
    </row>
    <row r="43" spans="1:4" ht="16.5" x14ac:dyDescent="0.3">
      <c r="A43" s="53" t="s">
        <v>181</v>
      </c>
      <c r="B43" s="54"/>
      <c r="C43" s="47"/>
      <c r="D43" s="48"/>
    </row>
    <row r="44" spans="1:4" ht="16.5" x14ac:dyDescent="0.3">
      <c r="A44" s="32"/>
      <c r="B44" s="54"/>
      <c r="C44" s="47"/>
      <c r="D44" s="48"/>
    </row>
    <row r="45" spans="1:4" ht="16.5" x14ac:dyDescent="0.3">
      <c r="A45" s="44" t="s">
        <v>182</v>
      </c>
      <c r="B45" s="54"/>
      <c r="C45" s="47"/>
      <c r="D45" s="48"/>
    </row>
    <row r="46" spans="1:4" ht="16.5" x14ac:dyDescent="0.3">
      <c r="A46" s="45" t="s">
        <v>51</v>
      </c>
      <c r="B46" s="49">
        <v>378000</v>
      </c>
      <c r="C46" s="47">
        <v>60</v>
      </c>
      <c r="D46" s="48">
        <v>22680000</v>
      </c>
    </row>
    <row r="47" spans="1:4" ht="16.5" x14ac:dyDescent="0.3">
      <c r="A47" s="51" t="s">
        <v>52</v>
      </c>
      <c r="B47" s="55">
        <v>25000</v>
      </c>
      <c r="C47" s="47">
        <v>60</v>
      </c>
      <c r="D47" s="56">
        <v>1500000</v>
      </c>
    </row>
    <row r="48" spans="1:4" ht="16.5" x14ac:dyDescent="0.3">
      <c r="A48" s="53" t="s">
        <v>53</v>
      </c>
      <c r="B48" s="54">
        <v>24180000</v>
      </c>
      <c r="C48" s="47"/>
      <c r="D48" s="57"/>
    </row>
    <row r="49" spans="1:10" ht="16.5" x14ac:dyDescent="0.3">
      <c r="A49" s="24" t="s">
        <v>13</v>
      </c>
      <c r="B49" s="25"/>
      <c r="C49" s="25"/>
      <c r="D49" s="58">
        <f>SUM(D31:D47)</f>
        <v>243684064.79432559</v>
      </c>
    </row>
    <row r="51" spans="1:10" ht="16.5" x14ac:dyDescent="0.3">
      <c r="A51" s="59" t="s">
        <v>54</v>
      </c>
      <c r="B51" s="29" t="s">
        <v>30</v>
      </c>
      <c r="C51" s="60"/>
      <c r="D51" s="61"/>
    </row>
    <row r="52" spans="1:10" ht="16.5" x14ac:dyDescent="0.3">
      <c r="A52" s="62" t="s">
        <v>176</v>
      </c>
      <c r="B52" s="14"/>
      <c r="C52" s="63"/>
      <c r="D52" s="15"/>
      <c r="F52" s="279"/>
      <c r="G52" s="261"/>
      <c r="H52" s="261"/>
      <c r="I52" s="261"/>
      <c r="J52" s="240"/>
    </row>
    <row r="53" spans="1:10" ht="16.5" x14ac:dyDescent="0.3">
      <c r="A53" s="37" t="s">
        <v>55</v>
      </c>
      <c r="B53" s="64">
        <v>319000</v>
      </c>
      <c r="C53" s="34" t="s">
        <v>32</v>
      </c>
      <c r="D53" s="15">
        <v>319000</v>
      </c>
      <c r="F53" s="280"/>
      <c r="G53" s="262"/>
      <c r="H53" s="262"/>
      <c r="I53" s="262"/>
      <c r="J53" s="236"/>
    </row>
    <row r="54" spans="1:10" ht="16.5" x14ac:dyDescent="0.3">
      <c r="A54" s="37" t="s">
        <v>56</v>
      </c>
      <c r="B54" s="64">
        <v>25504443</v>
      </c>
      <c r="C54" s="34" t="s">
        <v>32</v>
      </c>
      <c r="D54" s="15">
        <v>25504443</v>
      </c>
      <c r="F54" s="280">
        <f>D54*0.9</f>
        <v>22953998.699999999</v>
      </c>
      <c r="G54" s="262" t="s">
        <v>83</v>
      </c>
      <c r="H54" s="263"/>
      <c r="I54" s="262"/>
      <c r="J54" s="236"/>
    </row>
    <row r="55" spans="1:10" ht="16.5" x14ac:dyDescent="0.3">
      <c r="A55" s="22" t="s">
        <v>57</v>
      </c>
      <c r="B55" s="64">
        <v>5624406</v>
      </c>
      <c r="C55" s="34" t="s">
        <v>32</v>
      </c>
      <c r="D55" s="15">
        <v>5624406</v>
      </c>
      <c r="F55" s="280">
        <f>D55</f>
        <v>5624406</v>
      </c>
      <c r="G55" s="262"/>
      <c r="H55" s="262"/>
      <c r="I55" s="262"/>
      <c r="J55" s="236"/>
    </row>
    <row r="56" spans="1:10" ht="16.5" x14ac:dyDescent="0.3">
      <c r="A56" s="65" t="s">
        <v>58</v>
      </c>
      <c r="B56" s="64">
        <v>19821332</v>
      </c>
      <c r="C56" s="34" t="s">
        <v>32</v>
      </c>
      <c r="D56" s="15">
        <v>19821332</v>
      </c>
      <c r="F56" s="280">
        <f>D56</f>
        <v>19821332</v>
      </c>
      <c r="G56" s="262"/>
      <c r="H56" s="262"/>
      <c r="I56" s="262"/>
      <c r="J56" s="236"/>
    </row>
    <row r="57" spans="1:10" ht="16.5" x14ac:dyDescent="0.3">
      <c r="A57" s="66" t="s">
        <v>59</v>
      </c>
      <c r="B57" s="67">
        <v>567159</v>
      </c>
      <c r="C57" s="34" t="s">
        <v>32</v>
      </c>
      <c r="D57" s="15">
        <v>567159</v>
      </c>
      <c r="F57" s="280"/>
      <c r="G57" s="262"/>
      <c r="H57" s="262"/>
      <c r="I57" s="262"/>
      <c r="J57" s="236"/>
    </row>
    <row r="58" spans="1:10" ht="16.5" x14ac:dyDescent="0.3">
      <c r="A58" s="68" t="s">
        <v>177</v>
      </c>
      <c r="B58" s="69">
        <v>51836340</v>
      </c>
      <c r="C58" s="47"/>
      <c r="D58" s="70"/>
      <c r="F58" s="280"/>
      <c r="G58" s="262"/>
      <c r="H58" s="262"/>
      <c r="I58" s="262"/>
      <c r="J58" s="236"/>
    </row>
    <row r="59" spans="1:10" ht="16.5" x14ac:dyDescent="0.3">
      <c r="A59" s="17"/>
      <c r="B59" s="69"/>
      <c r="C59" s="71"/>
      <c r="D59" s="70"/>
      <c r="F59" s="280"/>
      <c r="G59" s="262"/>
      <c r="H59" s="262"/>
      <c r="I59" s="262"/>
      <c r="J59" s="236"/>
    </row>
    <row r="60" spans="1:10" ht="16.5" x14ac:dyDescent="0.3">
      <c r="A60" s="13"/>
      <c r="B60" s="14"/>
      <c r="C60" s="63"/>
      <c r="D60" s="15"/>
      <c r="F60" s="280"/>
      <c r="G60" s="262"/>
      <c r="H60" s="262"/>
      <c r="I60" s="262"/>
      <c r="J60" s="236"/>
    </row>
    <row r="61" spans="1:10" ht="16.5" x14ac:dyDescent="0.3">
      <c r="A61" s="17" t="s">
        <v>60</v>
      </c>
      <c r="B61" s="64">
        <v>2500000</v>
      </c>
      <c r="C61" s="34" t="s">
        <v>32</v>
      </c>
      <c r="D61" s="70">
        <v>2500000</v>
      </c>
      <c r="F61" s="280"/>
      <c r="G61" s="262"/>
      <c r="H61" s="262"/>
      <c r="I61" s="262"/>
      <c r="J61" s="236"/>
    </row>
    <row r="62" spans="1:10" ht="16.5" x14ac:dyDescent="0.3">
      <c r="A62" s="32" t="s">
        <v>121</v>
      </c>
      <c r="B62" s="72">
        <v>1000000</v>
      </c>
      <c r="C62" s="34" t="s">
        <v>32</v>
      </c>
      <c r="D62" s="73">
        <v>1000000</v>
      </c>
      <c r="F62" s="280"/>
      <c r="G62" s="262"/>
      <c r="H62" s="262"/>
      <c r="I62" s="262"/>
      <c r="J62" s="236"/>
    </row>
    <row r="63" spans="1:10" ht="39.75" customHeight="1" x14ac:dyDescent="0.3">
      <c r="A63" s="17" t="s">
        <v>175</v>
      </c>
      <c r="B63" s="74">
        <v>-190000</v>
      </c>
      <c r="C63" s="39">
        <v>138.6</v>
      </c>
      <c r="D63" s="58">
        <v>-26334000</v>
      </c>
      <c r="F63" s="280"/>
      <c r="G63" s="302"/>
      <c r="H63" s="302"/>
      <c r="I63" s="302"/>
      <c r="J63" s="303"/>
    </row>
    <row r="64" spans="1:10" ht="16.5" x14ac:dyDescent="0.3">
      <c r="A64" s="75" t="s">
        <v>13</v>
      </c>
      <c r="B64" s="76"/>
      <c r="C64" s="77"/>
      <c r="D64" s="58">
        <f>SUM(D53:D63)</f>
        <v>29002340</v>
      </c>
      <c r="F64" s="281">
        <f>SUM(F54:F63)</f>
        <v>48399736.700000003</v>
      </c>
      <c r="G64" s="264"/>
      <c r="H64" s="264"/>
      <c r="I64" s="264"/>
      <c r="J64" s="241"/>
    </row>
    <row r="66" spans="1:6" ht="16.5" x14ac:dyDescent="0.3">
      <c r="A66" s="59" t="s">
        <v>61</v>
      </c>
      <c r="B66" s="29" t="s">
        <v>30</v>
      </c>
      <c r="C66" s="60"/>
      <c r="D66" s="61"/>
    </row>
    <row r="67" spans="1:6" ht="16.5" x14ac:dyDescent="0.3">
      <c r="A67" s="97" t="s">
        <v>174</v>
      </c>
      <c r="B67" s="98" t="s">
        <v>62</v>
      </c>
      <c r="C67" s="99"/>
      <c r="D67" s="100">
        <v>0</v>
      </c>
    </row>
    <row r="68" spans="1:6" ht="16.5" x14ac:dyDescent="0.3">
      <c r="A68" s="101"/>
      <c r="B68" s="54"/>
      <c r="C68" s="63"/>
      <c r="D68" s="102"/>
    </row>
    <row r="69" spans="1:6" ht="16.5" x14ac:dyDescent="0.3">
      <c r="A69" s="103" t="s">
        <v>63</v>
      </c>
      <c r="B69" s="25"/>
      <c r="C69" s="104"/>
      <c r="D69" s="58">
        <v>0</v>
      </c>
    </row>
    <row r="70" spans="1:6" x14ac:dyDescent="0.2">
      <c r="A70" s="79"/>
      <c r="B70" s="80"/>
      <c r="C70" s="79"/>
      <c r="D70" s="81"/>
    </row>
    <row r="71" spans="1:6" ht="16.5" x14ac:dyDescent="0.3">
      <c r="A71" s="105"/>
      <c r="B71" s="14"/>
      <c r="C71" s="104"/>
      <c r="D71" s="106"/>
    </row>
    <row r="72" spans="1:6" ht="16.5" x14ac:dyDescent="0.3">
      <c r="A72" s="59" t="s">
        <v>64</v>
      </c>
      <c r="B72" s="29" t="s">
        <v>30</v>
      </c>
      <c r="C72" s="60"/>
      <c r="D72" s="61"/>
    </row>
    <row r="73" spans="1:6" ht="16.5" x14ac:dyDescent="0.3">
      <c r="A73" s="107" t="s">
        <v>65</v>
      </c>
      <c r="B73" s="69">
        <v>2772000</v>
      </c>
      <c r="C73" s="82">
        <v>0.03</v>
      </c>
      <c r="D73" s="70">
        <v>124740</v>
      </c>
    </row>
    <row r="74" spans="1:6" ht="16.5" x14ac:dyDescent="0.3">
      <c r="A74" s="108"/>
      <c r="B74" s="83"/>
      <c r="C74" s="79"/>
      <c r="D74" s="58"/>
    </row>
    <row r="75" spans="1:6" ht="16.5" x14ac:dyDescent="0.3">
      <c r="A75" s="109" t="s">
        <v>13</v>
      </c>
      <c r="B75" s="25"/>
      <c r="C75" s="104"/>
      <c r="D75" s="58">
        <v>124740</v>
      </c>
    </row>
    <row r="76" spans="1:6" ht="16.5" x14ac:dyDescent="0.3">
      <c r="A76" s="63"/>
      <c r="B76" s="14"/>
      <c r="C76" s="84"/>
      <c r="D76" s="79"/>
    </row>
    <row r="77" spans="1:6" ht="16.5" x14ac:dyDescent="0.3">
      <c r="A77" s="104"/>
      <c r="B77" s="85"/>
      <c r="C77" s="86"/>
      <c r="D77" s="14"/>
    </row>
    <row r="78" spans="1:6" ht="16.5" x14ac:dyDescent="0.3">
      <c r="A78" s="9" t="s">
        <v>66</v>
      </c>
      <c r="B78" s="29" t="s">
        <v>30</v>
      </c>
      <c r="C78" s="60"/>
      <c r="D78" s="61"/>
      <c r="F78" s="282"/>
    </row>
    <row r="79" spans="1:6" ht="16.5" x14ac:dyDescent="0.3">
      <c r="A79" s="110" t="s">
        <v>67</v>
      </c>
      <c r="B79" s="87">
        <v>0</v>
      </c>
      <c r="C79" s="88" t="s">
        <v>32</v>
      </c>
      <c r="D79" s="70">
        <v>0</v>
      </c>
      <c r="F79" s="273"/>
    </row>
    <row r="80" spans="1:6" ht="16.5" x14ac:dyDescent="0.3">
      <c r="A80" s="17" t="s">
        <v>68</v>
      </c>
      <c r="B80" s="22">
        <v>47037.411729622065</v>
      </c>
      <c r="C80" s="63" t="s">
        <v>69</v>
      </c>
      <c r="D80" s="73">
        <v>893710.82286281907</v>
      </c>
      <c r="F80" s="273"/>
    </row>
    <row r="81" spans="1:6" ht="16.5" x14ac:dyDescent="0.3">
      <c r="A81" s="17" t="s">
        <v>70</v>
      </c>
      <c r="B81" s="89">
        <v>206254280.70484418</v>
      </c>
      <c r="C81" s="90">
        <v>7.4999999999999997E-2</v>
      </c>
      <c r="D81" s="70">
        <v>15469071.052863313</v>
      </c>
      <c r="F81" s="273"/>
    </row>
    <row r="82" spans="1:6" ht="16.5" x14ac:dyDescent="0.3">
      <c r="A82" s="17" t="s">
        <v>71</v>
      </c>
      <c r="B82" s="89"/>
      <c r="C82" s="88" t="s">
        <v>32</v>
      </c>
      <c r="D82" s="70">
        <v>-13148710.394933816</v>
      </c>
      <c r="F82" s="273"/>
    </row>
    <row r="83" spans="1:6" ht="16.5" x14ac:dyDescent="0.3">
      <c r="A83" s="17" t="s">
        <v>72</v>
      </c>
      <c r="B83" s="89">
        <v>206254280.70484418</v>
      </c>
      <c r="C83" s="90">
        <v>0.05</v>
      </c>
      <c r="D83" s="70">
        <v>10312714.035242209</v>
      </c>
      <c r="F83" s="273"/>
    </row>
    <row r="84" spans="1:6" ht="16.5" x14ac:dyDescent="0.3">
      <c r="A84" s="17" t="s">
        <v>73</v>
      </c>
      <c r="B84" s="89"/>
      <c r="C84" s="88" t="s">
        <v>32</v>
      </c>
      <c r="D84" s="70">
        <v>-8765806.9299558774</v>
      </c>
      <c r="F84" s="273"/>
    </row>
    <row r="85" spans="1:6" ht="16.5" x14ac:dyDescent="0.3">
      <c r="A85" s="17" t="s">
        <v>74</v>
      </c>
      <c r="B85" s="14">
        <v>578720.2182</v>
      </c>
      <c r="C85" s="34" t="s">
        <v>32</v>
      </c>
      <c r="D85" s="73">
        <v>578720.2182</v>
      </c>
      <c r="F85" s="273"/>
    </row>
    <row r="86" spans="1:6" ht="16.5" x14ac:dyDescent="0.3">
      <c r="A86" s="32" t="s">
        <v>75</v>
      </c>
      <c r="B86" s="38">
        <v>13750</v>
      </c>
      <c r="C86" s="63" t="s">
        <v>76</v>
      </c>
      <c r="D86" s="73">
        <v>825000</v>
      </c>
      <c r="F86" s="273"/>
    </row>
    <row r="87" spans="1:6" ht="16.5" x14ac:dyDescent="0.3">
      <c r="A87" s="17" t="s">
        <v>77</v>
      </c>
      <c r="B87" s="91">
        <v>0.03</v>
      </c>
      <c r="C87" s="34" t="s">
        <v>32</v>
      </c>
      <c r="D87" s="70">
        <v>8544490.1996581275</v>
      </c>
      <c r="F87" s="273">
        <f>D87</f>
        <v>8544490.1996581275</v>
      </c>
    </row>
    <row r="88" spans="1:6" ht="16.5" x14ac:dyDescent="0.3">
      <c r="A88" s="17" t="s">
        <v>78</v>
      </c>
      <c r="B88" s="38">
        <v>300000</v>
      </c>
      <c r="C88" s="34" t="s">
        <v>32</v>
      </c>
      <c r="D88" s="73">
        <v>300000</v>
      </c>
      <c r="F88" s="273">
        <f>D88</f>
        <v>300000</v>
      </c>
    </row>
    <row r="89" spans="1:6" ht="16.5" x14ac:dyDescent="0.3">
      <c r="A89" s="13" t="s">
        <v>79</v>
      </c>
      <c r="B89" s="83"/>
      <c r="C89" s="34" t="s">
        <v>32</v>
      </c>
      <c r="D89" s="102">
        <v>0</v>
      </c>
      <c r="F89" s="273"/>
    </row>
    <row r="90" spans="1:6" ht="16.5" x14ac:dyDescent="0.3">
      <c r="A90" s="111" t="s">
        <v>13</v>
      </c>
      <c r="B90" s="76"/>
      <c r="C90" s="77"/>
      <c r="D90" s="58">
        <f>SUM(D80:D89)</f>
        <v>15009189.003936775</v>
      </c>
      <c r="F90" s="283">
        <f>SUM(F78:F89)</f>
        <v>8844490.1996581275</v>
      </c>
    </row>
    <row r="91" spans="1:6" ht="16.5" x14ac:dyDescent="0.3">
      <c r="A91" s="86"/>
      <c r="B91" s="92"/>
      <c r="C91" s="86"/>
      <c r="D91" s="93" t="s">
        <v>80</v>
      </c>
    </row>
    <row r="92" spans="1:6" ht="16.5" x14ac:dyDescent="0.3">
      <c r="A92" s="86"/>
      <c r="B92" s="86"/>
      <c r="C92" s="86"/>
      <c r="D92" s="94" t="s">
        <v>81</v>
      </c>
      <c r="F92" s="284">
        <f>SUM(F13:F91)/2</f>
        <v>62154226.899658129</v>
      </c>
    </row>
    <row r="93" spans="1:6" x14ac:dyDescent="0.2">
      <c r="A93" s="79"/>
      <c r="B93" s="79"/>
      <c r="C93" s="79"/>
      <c r="D93" s="79"/>
    </row>
    <row r="94" spans="1:6" x14ac:dyDescent="0.2">
      <c r="A94" s="79"/>
      <c r="B94" s="79"/>
      <c r="C94" s="79"/>
      <c r="D94" s="79"/>
    </row>
    <row r="95" spans="1:6" x14ac:dyDescent="0.2">
      <c r="A95" s="79"/>
      <c r="B95" s="79"/>
      <c r="C95" s="79"/>
      <c r="D95" s="79"/>
    </row>
    <row r="96" spans="1:6" x14ac:dyDescent="0.2">
      <c r="A96" s="79"/>
      <c r="B96" s="79"/>
      <c r="C96" s="79"/>
      <c r="D96" s="79"/>
    </row>
    <row r="97" spans="1:4" x14ac:dyDescent="0.2">
      <c r="A97" s="79"/>
      <c r="B97" s="79"/>
      <c r="C97" s="79"/>
      <c r="D97" s="79"/>
    </row>
    <row r="98" spans="1:4" ht="16.5" x14ac:dyDescent="0.3">
      <c r="A98" s="86"/>
      <c r="B98" s="86"/>
      <c r="C98" s="86"/>
      <c r="D98" s="86"/>
    </row>
    <row r="99" spans="1:4" ht="16.5" x14ac:dyDescent="0.3">
      <c r="A99" s="95"/>
      <c r="B99" s="86"/>
      <c r="C99" s="86"/>
      <c r="D99" s="86"/>
    </row>
    <row r="100" spans="1:4" ht="16.5" x14ac:dyDescent="0.3">
      <c r="A100" s="86"/>
      <c r="B100" s="86"/>
      <c r="C100" s="86"/>
      <c r="D100" s="86"/>
    </row>
    <row r="101" spans="1:4" ht="16.5" x14ac:dyDescent="0.3">
      <c r="A101" s="86"/>
      <c r="B101" s="86"/>
      <c r="C101" s="86"/>
      <c r="D101" s="86"/>
    </row>
    <row r="102" spans="1:4" ht="16.5" x14ac:dyDescent="0.3">
      <c r="A102" s="86"/>
      <c r="B102" s="86"/>
      <c r="C102" s="86"/>
      <c r="D102" s="86"/>
    </row>
    <row r="103" spans="1:4" ht="16.5" x14ac:dyDescent="0.3">
      <c r="A103" s="86"/>
      <c r="B103" s="86"/>
      <c r="C103" s="86"/>
      <c r="D103" s="86"/>
    </row>
    <row r="104" spans="1:4" ht="16.5" x14ac:dyDescent="0.3">
      <c r="A104" s="86"/>
      <c r="B104" s="86"/>
      <c r="C104" s="86"/>
      <c r="D104" s="86"/>
    </row>
    <row r="105" spans="1:4" ht="16.5" x14ac:dyDescent="0.3">
      <c r="A105" s="86"/>
      <c r="B105" s="86"/>
      <c r="C105" s="86"/>
      <c r="D105" s="96"/>
    </row>
    <row r="106" spans="1:4" ht="16.5" x14ac:dyDescent="0.3">
      <c r="A106" s="86"/>
      <c r="B106" s="86"/>
      <c r="C106" s="86"/>
      <c r="D106" s="96"/>
    </row>
    <row r="107" spans="1:4" ht="16.5" x14ac:dyDescent="0.3">
      <c r="A107" s="86"/>
      <c r="B107" s="86"/>
      <c r="C107" s="86"/>
      <c r="D107" s="96"/>
    </row>
    <row r="108" spans="1:4" ht="16.5" x14ac:dyDescent="0.3">
      <c r="A108" s="86"/>
      <c r="B108" s="86"/>
      <c r="C108" s="86"/>
      <c r="D108" s="86"/>
    </row>
    <row r="109" spans="1:4" ht="16.5" x14ac:dyDescent="0.3">
      <c r="A109" s="86"/>
      <c r="B109" s="86"/>
      <c r="C109" s="86"/>
      <c r="D109" s="86"/>
    </row>
    <row r="110" spans="1:4" ht="16.5" x14ac:dyDescent="0.3">
      <c r="A110" s="86"/>
      <c r="B110" s="86"/>
      <c r="C110" s="86"/>
      <c r="D110" s="86"/>
    </row>
    <row r="111" spans="1:4" ht="16.5" x14ac:dyDescent="0.3">
      <c r="A111" s="86"/>
      <c r="B111" s="86"/>
      <c r="C111" s="86"/>
      <c r="D111" s="86"/>
    </row>
    <row r="112" spans="1:4" ht="16.5" x14ac:dyDescent="0.3">
      <c r="A112" s="86"/>
      <c r="B112" s="86"/>
      <c r="C112" s="86"/>
      <c r="D112" s="86"/>
    </row>
    <row r="113" spans="1:4" ht="16.5" x14ac:dyDescent="0.3">
      <c r="A113" s="86"/>
      <c r="B113" s="86"/>
      <c r="C113" s="86"/>
      <c r="D113" s="86"/>
    </row>
    <row r="114" spans="1:4" ht="16.5" x14ac:dyDescent="0.3">
      <c r="A114" s="86"/>
      <c r="B114" s="86"/>
      <c r="C114" s="86"/>
      <c r="D114" s="86"/>
    </row>
    <row r="115" spans="1:4" ht="16.5" x14ac:dyDescent="0.3">
      <c r="A115" s="86"/>
      <c r="B115" s="86"/>
      <c r="C115" s="86"/>
      <c r="D115" s="86"/>
    </row>
    <row r="116" spans="1:4" ht="16.5" x14ac:dyDescent="0.3">
      <c r="A116" s="86"/>
      <c r="B116" s="86"/>
      <c r="C116" s="86"/>
      <c r="D116" s="86"/>
    </row>
    <row r="117" spans="1:4" ht="16.5" x14ac:dyDescent="0.3">
      <c r="A117" s="86"/>
      <c r="B117" s="86"/>
      <c r="C117" s="86"/>
      <c r="D117" s="86"/>
    </row>
    <row r="118" spans="1:4" ht="16.5" x14ac:dyDescent="0.3">
      <c r="A118" s="86"/>
      <c r="B118" s="86"/>
      <c r="C118" s="86"/>
      <c r="D118" s="86"/>
    </row>
    <row r="119" spans="1:4" ht="16.5" x14ac:dyDescent="0.3">
      <c r="A119" s="86"/>
      <c r="B119" s="86"/>
      <c r="C119" s="86"/>
      <c r="D119" s="86"/>
    </row>
    <row r="120" spans="1:4" ht="16.5" x14ac:dyDescent="0.3">
      <c r="A120" s="86"/>
      <c r="B120" s="86"/>
      <c r="C120" s="86"/>
      <c r="D120" s="86"/>
    </row>
    <row r="121" spans="1:4" ht="16.5" x14ac:dyDescent="0.3">
      <c r="A121" s="86"/>
      <c r="B121" s="86"/>
      <c r="C121" s="86"/>
      <c r="D121" s="86"/>
    </row>
    <row r="122" spans="1:4" ht="16.5" x14ac:dyDescent="0.3">
      <c r="A122" s="86"/>
      <c r="B122" s="86"/>
      <c r="C122" s="86"/>
      <c r="D122" s="86"/>
    </row>
    <row r="123" spans="1:4" ht="16.5" x14ac:dyDescent="0.3">
      <c r="A123" s="86"/>
      <c r="B123" s="86"/>
      <c r="C123" s="86"/>
      <c r="D123" s="86"/>
    </row>
  </sheetData>
  <mergeCells count="1">
    <mergeCell ref="G63:J63"/>
  </mergeCells>
  <conditionalFormatting sqref="A63:D63">
    <cfRule type="cellIs" dxfId="1" priority="2" operator="lessThan">
      <formula>0</formula>
    </cfRule>
  </conditionalFormatting>
  <conditionalFormatting sqref="A82:D82 A84:D84">
    <cfRule type="cellIs" dxfId="0" priority="1" operator="lessThan">
      <formula>0</formula>
    </cfRule>
  </conditionalFormatting>
  <pageMargins left="0.7" right="0.7" top="0.75" bottom="0.75" header="0.3" footer="0.3"/>
  <pageSetup paperSize="1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3"/>
  <sheetViews>
    <sheetView workbookViewId="0">
      <selection activeCell="I14" sqref="I13:I14"/>
    </sheetView>
  </sheetViews>
  <sheetFormatPr defaultColWidth="10.42578125" defaultRowHeight="16.5" x14ac:dyDescent="0.3"/>
  <cols>
    <col min="1" max="1" width="62.28515625" style="114" customWidth="1"/>
    <col min="2" max="2" width="17.85546875" style="114" customWidth="1"/>
    <col min="3" max="3" width="16.42578125" style="114" customWidth="1"/>
    <col min="4" max="4" width="17.28515625" style="114" customWidth="1"/>
    <col min="5" max="5" width="15.42578125" style="232" customWidth="1"/>
    <col min="6" max="16384" width="10.42578125" style="113"/>
  </cols>
  <sheetData>
    <row r="1" spans="1:6" x14ac:dyDescent="0.3">
      <c r="A1" s="115" t="s">
        <v>86</v>
      </c>
      <c r="B1" s="124"/>
      <c r="C1" s="124"/>
      <c r="D1" s="131" t="s">
        <v>13</v>
      </c>
      <c r="E1" s="242" t="s">
        <v>82</v>
      </c>
      <c r="F1" s="243"/>
    </row>
    <row r="2" spans="1:6" x14ac:dyDescent="0.3">
      <c r="A2" s="122" t="s">
        <v>20</v>
      </c>
      <c r="B2" s="112"/>
      <c r="C2" s="112" t="s">
        <v>32</v>
      </c>
      <c r="D2" s="132">
        <v>6871060.9500000002</v>
      </c>
      <c r="E2" s="244">
        <f>E32</f>
        <v>3771035.95</v>
      </c>
      <c r="F2" s="245"/>
    </row>
    <row r="3" spans="1:6" x14ac:dyDescent="0.3">
      <c r="A3" s="121" t="s">
        <v>87</v>
      </c>
      <c r="B3" s="112"/>
      <c r="C3" s="112" t="s">
        <v>32</v>
      </c>
      <c r="D3" s="132">
        <v>124619683.8461083</v>
      </c>
      <c r="E3" s="244">
        <f>E67</f>
        <v>0</v>
      </c>
      <c r="F3" s="245"/>
    </row>
    <row r="4" spans="1:6" x14ac:dyDescent="0.3">
      <c r="A4" s="122" t="s">
        <v>22</v>
      </c>
      <c r="B4" s="112"/>
      <c r="C4" s="112" t="s">
        <v>32</v>
      </c>
      <c r="D4" s="132">
        <v>49753785.503600001</v>
      </c>
      <c r="E4" s="244">
        <f>E83</f>
        <v>36313718.607500002</v>
      </c>
      <c r="F4" s="245"/>
    </row>
    <row r="5" spans="1:6" x14ac:dyDescent="0.3">
      <c r="A5" s="122" t="s">
        <v>23</v>
      </c>
      <c r="B5" s="112"/>
      <c r="C5" s="112" t="s">
        <v>32</v>
      </c>
      <c r="D5" s="132">
        <v>2350000</v>
      </c>
      <c r="E5" s="244">
        <f>E96</f>
        <v>2350000</v>
      </c>
      <c r="F5" s="245"/>
    </row>
    <row r="6" spans="1:6" x14ac:dyDescent="0.3">
      <c r="A6" s="122" t="s">
        <v>24</v>
      </c>
      <c r="B6" s="112"/>
      <c r="C6" s="112" t="s">
        <v>32</v>
      </c>
      <c r="D6" s="132">
        <v>25640808.506211407</v>
      </c>
      <c r="E6" s="244">
        <f>E119</f>
        <v>0</v>
      </c>
      <c r="F6" s="245"/>
    </row>
    <row r="7" spans="1:6" x14ac:dyDescent="0.3">
      <c r="A7" s="122" t="s">
        <v>25</v>
      </c>
      <c r="B7" s="112"/>
      <c r="C7" s="128" t="s">
        <v>32</v>
      </c>
      <c r="D7" s="132">
        <v>10304804.792962251</v>
      </c>
      <c r="E7" s="244">
        <f>E132</f>
        <v>6800000</v>
      </c>
      <c r="F7" s="245"/>
    </row>
    <row r="8" spans="1:6" x14ac:dyDescent="0.3">
      <c r="A8" s="133" t="s">
        <v>26</v>
      </c>
      <c r="B8" s="120"/>
      <c r="C8" s="112" t="s">
        <v>32</v>
      </c>
      <c r="D8" s="134">
        <f>SUM(D2:D7)</f>
        <v>219540143.59888196</v>
      </c>
      <c r="E8" s="244">
        <f>SUM(E2:E7)</f>
        <v>49234754.557500005</v>
      </c>
      <c r="F8" s="246">
        <f>E8/D8</f>
        <v>0.22426310628390581</v>
      </c>
    </row>
    <row r="9" spans="1:6" x14ac:dyDescent="0.3">
      <c r="A9" s="135" t="s">
        <v>28</v>
      </c>
      <c r="B9" s="128"/>
      <c r="C9" s="128"/>
      <c r="D9" s="136">
        <v>2814.6172256266918</v>
      </c>
      <c r="E9" s="247"/>
      <c r="F9" s="248"/>
    </row>
    <row r="10" spans="1:6" x14ac:dyDescent="0.3">
      <c r="A10" s="112"/>
    </row>
    <row r="11" spans="1:6" x14ac:dyDescent="0.3">
      <c r="A11" s="112"/>
    </row>
    <row r="12" spans="1:6" x14ac:dyDescent="0.3">
      <c r="A12" s="119"/>
    </row>
    <row r="13" spans="1:6" x14ac:dyDescent="0.3">
      <c r="A13" s="128"/>
    </row>
    <row r="14" spans="1:6" x14ac:dyDescent="0.3">
      <c r="A14" s="137" t="s">
        <v>20</v>
      </c>
      <c r="B14" s="116" t="s">
        <v>30</v>
      </c>
      <c r="C14" s="138" t="s">
        <v>84</v>
      </c>
      <c r="D14" s="117" t="s">
        <v>13</v>
      </c>
      <c r="E14" s="249"/>
    </row>
    <row r="15" spans="1:6" x14ac:dyDescent="0.3">
      <c r="A15" s="139" t="s">
        <v>88</v>
      </c>
      <c r="B15" s="140">
        <v>165000</v>
      </c>
      <c r="C15" s="112" t="s">
        <v>32</v>
      </c>
      <c r="D15" s="141">
        <v>165000</v>
      </c>
      <c r="E15" s="250">
        <f>D15</f>
        <v>165000</v>
      </c>
    </row>
    <row r="16" spans="1:6" x14ac:dyDescent="0.3">
      <c r="A16" s="142" t="s">
        <v>89</v>
      </c>
      <c r="B16" s="140">
        <v>950000</v>
      </c>
      <c r="C16" s="112" t="s">
        <v>32</v>
      </c>
      <c r="D16" s="141">
        <v>950000</v>
      </c>
      <c r="E16" s="250"/>
    </row>
    <row r="17" spans="1:8" x14ac:dyDescent="0.3">
      <c r="A17" s="143" t="s">
        <v>90</v>
      </c>
      <c r="B17" s="140">
        <v>660000</v>
      </c>
      <c r="C17" s="112" t="s">
        <v>32</v>
      </c>
      <c r="D17" s="141">
        <v>660000</v>
      </c>
      <c r="E17" s="250"/>
    </row>
    <row r="18" spans="1:8" x14ac:dyDescent="0.3">
      <c r="A18" s="142" t="s">
        <v>91</v>
      </c>
      <c r="B18" s="140">
        <v>150000</v>
      </c>
      <c r="C18" s="112" t="s">
        <v>32</v>
      </c>
      <c r="D18" s="141">
        <v>150000</v>
      </c>
      <c r="E18" s="250"/>
    </row>
    <row r="19" spans="1:8" x14ac:dyDescent="0.3">
      <c r="A19" s="143" t="s">
        <v>186</v>
      </c>
      <c r="B19" s="144">
        <v>300000</v>
      </c>
      <c r="C19" s="112" t="s">
        <v>32</v>
      </c>
      <c r="D19" s="141">
        <v>300000</v>
      </c>
      <c r="E19" s="250">
        <f>D19</f>
        <v>300000</v>
      </c>
    </row>
    <row r="20" spans="1:8" x14ac:dyDescent="0.3">
      <c r="A20" s="142" t="s">
        <v>92</v>
      </c>
      <c r="B20" s="144">
        <v>35025</v>
      </c>
      <c r="C20" s="112" t="s">
        <v>32</v>
      </c>
      <c r="D20" s="141">
        <v>35025</v>
      </c>
      <c r="E20" s="250"/>
    </row>
    <row r="21" spans="1:8" x14ac:dyDescent="0.3">
      <c r="A21" s="142" t="s">
        <v>183</v>
      </c>
      <c r="B21" s="144">
        <v>400000</v>
      </c>
      <c r="C21" s="112" t="s">
        <v>32</v>
      </c>
      <c r="D21" s="141">
        <v>400000</v>
      </c>
      <c r="E21" s="250"/>
    </row>
    <row r="22" spans="1:8" x14ac:dyDescent="0.3">
      <c r="A22" s="142" t="s">
        <v>157</v>
      </c>
      <c r="B22" s="144">
        <v>80000</v>
      </c>
      <c r="C22" s="112" t="s">
        <v>32</v>
      </c>
      <c r="D22" s="141">
        <v>80000</v>
      </c>
      <c r="E22" s="250">
        <f>D22</f>
        <v>80000</v>
      </c>
    </row>
    <row r="23" spans="1:8" x14ac:dyDescent="0.3">
      <c r="A23" s="142" t="s">
        <v>31</v>
      </c>
      <c r="B23" s="144">
        <v>50000</v>
      </c>
      <c r="C23" s="112" t="s">
        <v>32</v>
      </c>
      <c r="D23" s="141">
        <v>50000</v>
      </c>
      <c r="E23" s="250">
        <f>D23</f>
        <v>50000</v>
      </c>
    </row>
    <row r="24" spans="1:8" x14ac:dyDescent="0.3">
      <c r="A24" s="143" t="s">
        <v>36</v>
      </c>
      <c r="B24" s="144">
        <v>112000</v>
      </c>
      <c r="C24" s="112" t="s">
        <v>32</v>
      </c>
      <c r="D24" s="141">
        <v>112000</v>
      </c>
      <c r="E24" s="250">
        <f>D24</f>
        <v>112000</v>
      </c>
    </row>
    <row r="25" spans="1:8" x14ac:dyDescent="0.3">
      <c r="A25" s="142" t="s">
        <v>158</v>
      </c>
      <c r="B25" s="144">
        <v>525000</v>
      </c>
      <c r="C25" s="112" t="s">
        <v>32</v>
      </c>
      <c r="D25" s="141">
        <v>525000</v>
      </c>
      <c r="E25" s="250"/>
    </row>
    <row r="26" spans="1:8" x14ac:dyDescent="0.3">
      <c r="A26" s="142" t="s">
        <v>184</v>
      </c>
      <c r="B26" s="144">
        <v>45000</v>
      </c>
      <c r="C26" s="112" t="s">
        <v>32</v>
      </c>
      <c r="D26" s="141">
        <v>45000</v>
      </c>
      <c r="E26" s="250"/>
    </row>
    <row r="27" spans="1:8" x14ac:dyDescent="0.3">
      <c r="A27" s="142" t="s">
        <v>38</v>
      </c>
      <c r="B27" s="144">
        <v>975000</v>
      </c>
      <c r="C27" s="112" t="s">
        <v>32</v>
      </c>
      <c r="D27" s="141">
        <v>975000</v>
      </c>
      <c r="E27" s="250">
        <f>D27</f>
        <v>975000</v>
      </c>
    </row>
    <row r="28" spans="1:8" x14ac:dyDescent="0.3">
      <c r="A28" s="143" t="s">
        <v>39</v>
      </c>
      <c r="B28" s="144">
        <v>335000</v>
      </c>
      <c r="C28" s="112" t="s">
        <v>32</v>
      </c>
      <c r="D28" s="141">
        <v>335000</v>
      </c>
      <c r="E28" s="250"/>
    </row>
    <row r="29" spans="1:8" ht="37.5" customHeight="1" x14ac:dyDescent="0.3">
      <c r="A29" s="143" t="s">
        <v>40</v>
      </c>
      <c r="B29" s="144">
        <v>80000</v>
      </c>
      <c r="C29" s="112" t="s">
        <v>32</v>
      </c>
      <c r="D29" s="141">
        <v>80000</v>
      </c>
      <c r="E29" s="250">
        <f>D29</f>
        <v>80000</v>
      </c>
      <c r="F29" s="304"/>
      <c r="G29" s="305"/>
      <c r="H29" s="305"/>
    </row>
    <row r="30" spans="1:8" x14ac:dyDescent="0.3">
      <c r="A30" s="143" t="s">
        <v>159</v>
      </c>
      <c r="B30" s="144">
        <v>273000</v>
      </c>
      <c r="C30" s="112" t="s">
        <v>32</v>
      </c>
      <c r="D30" s="141">
        <v>273000</v>
      </c>
      <c r="E30" s="250">
        <f>D30</f>
        <v>273000</v>
      </c>
    </row>
    <row r="31" spans="1:8" x14ac:dyDescent="0.3">
      <c r="A31" s="143" t="s">
        <v>160</v>
      </c>
      <c r="B31" s="144">
        <v>1736035.95</v>
      </c>
      <c r="C31" s="118" t="s">
        <v>32</v>
      </c>
      <c r="D31" s="146">
        <v>1736035.95</v>
      </c>
      <c r="E31" s="250">
        <f>D31</f>
        <v>1736035.95</v>
      </c>
    </row>
    <row r="32" spans="1:8" x14ac:dyDescent="0.3">
      <c r="A32" s="148" t="s">
        <v>13</v>
      </c>
      <c r="B32" s="149"/>
      <c r="C32" s="128"/>
      <c r="D32" s="150">
        <f>SUM(D15:D31)</f>
        <v>6871060.9500000002</v>
      </c>
      <c r="E32" s="255">
        <f>SUM(E15:E31)</f>
        <v>3771035.95</v>
      </c>
    </row>
    <row r="33" spans="1:4" x14ac:dyDescent="0.3">
      <c r="A33" s="151"/>
    </row>
    <row r="34" spans="1:4" x14ac:dyDescent="0.3">
      <c r="A34" s="151"/>
    </row>
    <row r="35" spans="1:4" x14ac:dyDescent="0.3">
      <c r="A35" s="137" t="s">
        <v>93</v>
      </c>
      <c r="B35" s="116" t="s">
        <v>30</v>
      </c>
      <c r="C35" s="138" t="s">
        <v>84</v>
      </c>
      <c r="D35" s="117" t="s">
        <v>13</v>
      </c>
    </row>
    <row r="36" spans="1:4" x14ac:dyDescent="0.3">
      <c r="A36" s="152" t="s">
        <v>94</v>
      </c>
      <c r="B36" s="153"/>
      <c r="C36" s="120"/>
      <c r="D36" s="154"/>
    </row>
    <row r="37" spans="1:4" x14ac:dyDescent="0.3">
      <c r="A37" s="155" t="s">
        <v>95</v>
      </c>
      <c r="B37" s="156">
        <v>2080659.425</v>
      </c>
      <c r="C37" s="112" t="s">
        <v>76</v>
      </c>
      <c r="D37" s="157"/>
    </row>
    <row r="38" spans="1:4" x14ac:dyDescent="0.3">
      <c r="A38" s="158" t="s">
        <v>96</v>
      </c>
      <c r="B38" s="156">
        <v>3164.1</v>
      </c>
      <c r="C38" s="112" t="s">
        <v>76</v>
      </c>
      <c r="D38" s="157"/>
    </row>
    <row r="39" spans="1:4" x14ac:dyDescent="0.3">
      <c r="A39" s="158" t="s">
        <v>97</v>
      </c>
      <c r="B39" s="156">
        <v>7910.25</v>
      </c>
      <c r="C39" s="112" t="s">
        <v>76</v>
      </c>
      <c r="D39" s="157"/>
    </row>
    <row r="40" spans="1:4" x14ac:dyDescent="0.3">
      <c r="A40" s="158" t="s">
        <v>98</v>
      </c>
      <c r="B40" s="156">
        <v>21094</v>
      </c>
      <c r="C40" s="112" t="s">
        <v>76</v>
      </c>
      <c r="D40" s="157"/>
    </row>
    <row r="41" spans="1:4" x14ac:dyDescent="0.3">
      <c r="A41" s="158" t="s">
        <v>99</v>
      </c>
      <c r="B41" s="156">
        <v>5273.5</v>
      </c>
      <c r="C41" s="112" t="s">
        <v>76</v>
      </c>
      <c r="D41" s="157"/>
    </row>
    <row r="42" spans="1:4" x14ac:dyDescent="0.3">
      <c r="A42" s="159" t="s">
        <v>100</v>
      </c>
      <c r="B42" s="160">
        <v>175080.19999999998</v>
      </c>
      <c r="C42" s="112" t="s">
        <v>76</v>
      </c>
      <c r="D42" s="157"/>
    </row>
    <row r="43" spans="1:4" x14ac:dyDescent="0.3">
      <c r="A43" s="161" t="s">
        <v>101</v>
      </c>
      <c r="B43" s="22">
        <v>2293181.4750000006</v>
      </c>
      <c r="C43" s="112" t="s">
        <v>76</v>
      </c>
      <c r="D43" s="157"/>
    </row>
    <row r="44" spans="1:4" x14ac:dyDescent="0.3">
      <c r="A44" s="161"/>
      <c r="B44" s="22"/>
      <c r="C44" s="112"/>
      <c r="D44" s="157"/>
    </row>
    <row r="45" spans="1:4" x14ac:dyDescent="0.3">
      <c r="A45" s="162" t="s">
        <v>102</v>
      </c>
      <c r="B45" s="156"/>
      <c r="C45" s="112"/>
      <c r="D45" s="163"/>
    </row>
    <row r="46" spans="1:4" x14ac:dyDescent="0.3">
      <c r="A46" s="164" t="s">
        <v>103</v>
      </c>
      <c r="B46" s="54">
        <v>105470</v>
      </c>
      <c r="C46" s="112" t="s">
        <v>32</v>
      </c>
      <c r="D46" s="165"/>
    </row>
    <row r="47" spans="1:4" x14ac:dyDescent="0.3">
      <c r="A47" s="158" t="s">
        <v>104</v>
      </c>
      <c r="B47" s="54">
        <v>52735</v>
      </c>
      <c r="C47" s="112" t="s">
        <v>32</v>
      </c>
      <c r="D47" s="165"/>
    </row>
    <row r="48" spans="1:4" x14ac:dyDescent="0.3">
      <c r="A48" s="158" t="s">
        <v>105</v>
      </c>
      <c r="B48" s="54">
        <v>52735</v>
      </c>
      <c r="C48" s="112" t="s">
        <v>32</v>
      </c>
      <c r="D48" s="165"/>
    </row>
    <row r="49" spans="1:4" x14ac:dyDescent="0.3">
      <c r="A49" s="158" t="s">
        <v>106</v>
      </c>
      <c r="B49" s="54">
        <v>131837.5</v>
      </c>
      <c r="C49" s="112" t="s">
        <v>32</v>
      </c>
      <c r="D49" s="165"/>
    </row>
    <row r="50" spans="1:4" x14ac:dyDescent="0.3">
      <c r="A50" s="159" t="s">
        <v>107</v>
      </c>
      <c r="B50" s="166">
        <v>105470</v>
      </c>
      <c r="C50" s="112" t="s">
        <v>32</v>
      </c>
      <c r="D50" s="165"/>
    </row>
    <row r="51" spans="1:4" x14ac:dyDescent="0.3">
      <c r="A51" s="162" t="s">
        <v>108</v>
      </c>
      <c r="B51" s="54">
        <v>448247.5</v>
      </c>
      <c r="C51" s="112" t="s">
        <v>32</v>
      </c>
      <c r="D51" s="165"/>
    </row>
    <row r="52" spans="1:4" x14ac:dyDescent="0.3">
      <c r="A52" s="162"/>
      <c r="B52" s="54"/>
      <c r="C52" s="112"/>
      <c r="D52" s="165"/>
    </row>
    <row r="53" spans="1:4" x14ac:dyDescent="0.3">
      <c r="A53" s="161" t="s">
        <v>109</v>
      </c>
      <c r="B53" s="22">
        <v>69930916.886781082</v>
      </c>
      <c r="C53" s="112" t="s">
        <v>32</v>
      </c>
      <c r="D53" s="157">
        <v>69930916.886781082</v>
      </c>
    </row>
    <row r="54" spans="1:4" x14ac:dyDescent="0.3">
      <c r="A54" s="161"/>
      <c r="B54" s="22"/>
      <c r="C54" s="112"/>
      <c r="D54" s="157"/>
    </row>
    <row r="55" spans="1:4" x14ac:dyDescent="0.3">
      <c r="A55" s="161" t="s">
        <v>110</v>
      </c>
      <c r="B55" s="22">
        <v>50583732.659999996</v>
      </c>
      <c r="C55" s="112" t="s">
        <v>32</v>
      </c>
      <c r="D55" s="157">
        <v>50583732.659999996</v>
      </c>
    </row>
    <row r="56" spans="1:4" x14ac:dyDescent="0.3">
      <c r="A56" s="162"/>
      <c r="B56" s="54"/>
      <c r="C56" s="112"/>
      <c r="D56" s="168"/>
    </row>
    <row r="57" spans="1:4" x14ac:dyDescent="0.3">
      <c r="A57" s="169" t="s">
        <v>111</v>
      </c>
      <c r="B57" s="125"/>
      <c r="C57" s="112"/>
      <c r="D57" s="163"/>
    </row>
    <row r="58" spans="1:4" x14ac:dyDescent="0.3">
      <c r="A58" s="155" t="s">
        <v>112</v>
      </c>
      <c r="B58" s="170">
        <v>57000</v>
      </c>
      <c r="C58" s="129" t="s">
        <v>76</v>
      </c>
      <c r="D58" s="171">
        <v>2964000</v>
      </c>
    </row>
    <row r="59" spans="1:4" x14ac:dyDescent="0.3">
      <c r="A59" s="155" t="s">
        <v>113</v>
      </c>
      <c r="B59" s="170">
        <v>3225.8064516129029</v>
      </c>
      <c r="C59" s="129" t="s">
        <v>76</v>
      </c>
      <c r="D59" s="171">
        <v>167741.93548387094</v>
      </c>
    </row>
    <row r="60" spans="1:4" x14ac:dyDescent="0.3">
      <c r="A60" s="155"/>
      <c r="B60" s="170"/>
      <c r="C60" s="129"/>
      <c r="D60" s="171"/>
    </row>
    <row r="61" spans="1:4" x14ac:dyDescent="0.3">
      <c r="A61" s="169" t="s">
        <v>114</v>
      </c>
      <c r="B61" s="170"/>
      <c r="C61" s="129"/>
      <c r="D61" s="171"/>
    </row>
    <row r="62" spans="1:4" x14ac:dyDescent="0.3">
      <c r="A62" s="158" t="s">
        <v>115</v>
      </c>
      <c r="B62" s="172">
        <v>4218.8</v>
      </c>
      <c r="C62" s="129" t="s">
        <v>76</v>
      </c>
      <c r="D62" s="171">
        <v>219377.6</v>
      </c>
    </row>
    <row r="63" spans="1:4" x14ac:dyDescent="0.3">
      <c r="A63" s="158" t="s">
        <v>85</v>
      </c>
      <c r="B63" s="172">
        <v>1209.7409</v>
      </c>
      <c r="C63" s="129" t="s">
        <v>76</v>
      </c>
      <c r="D63" s="171">
        <v>62906.5268</v>
      </c>
    </row>
    <row r="64" spans="1:4" x14ac:dyDescent="0.3">
      <c r="A64" s="173"/>
      <c r="B64" s="172"/>
      <c r="C64" s="129"/>
      <c r="D64" s="171"/>
    </row>
    <row r="65" spans="1:7" x14ac:dyDescent="0.3">
      <c r="A65" s="173" t="s">
        <v>116</v>
      </c>
      <c r="B65" s="172">
        <v>691008.23704335093</v>
      </c>
      <c r="C65" s="129" t="s">
        <v>32</v>
      </c>
      <c r="D65" s="171">
        <v>691008.23704335093</v>
      </c>
    </row>
    <row r="66" spans="1:7" x14ac:dyDescent="0.3">
      <c r="A66" s="113"/>
      <c r="B66" s="172"/>
      <c r="C66" s="112"/>
      <c r="D66" s="174"/>
    </row>
    <row r="67" spans="1:7" x14ac:dyDescent="0.3">
      <c r="A67" s="175" t="s">
        <v>117</v>
      </c>
      <c r="B67" s="176"/>
      <c r="C67" s="128"/>
      <c r="D67" s="174">
        <f>SUM(D52:D66)</f>
        <v>124619683.8461083</v>
      </c>
      <c r="E67" s="177">
        <f>SUM(E52:E66)</f>
        <v>0</v>
      </c>
    </row>
    <row r="68" spans="1:7" ht="18.75" customHeight="1" x14ac:dyDescent="0.3">
      <c r="A68" s="112"/>
      <c r="B68" s="125"/>
      <c r="C68" s="177"/>
      <c r="D68" s="178"/>
    </row>
    <row r="69" spans="1:7" ht="18.75" customHeight="1" x14ac:dyDescent="0.3">
      <c r="A69" s="180"/>
      <c r="B69" s="176"/>
      <c r="C69" s="181"/>
      <c r="D69" s="182"/>
    </row>
    <row r="70" spans="1:7" x14ac:dyDescent="0.3">
      <c r="A70" s="137" t="s">
        <v>22</v>
      </c>
      <c r="B70" s="183" t="s">
        <v>30</v>
      </c>
      <c r="C70" s="138" t="s">
        <v>84</v>
      </c>
      <c r="D70" s="117" t="s">
        <v>13</v>
      </c>
    </row>
    <row r="71" spans="1:7" ht="82.5" x14ac:dyDescent="0.3">
      <c r="A71" s="184" t="s">
        <v>161</v>
      </c>
      <c r="B71" s="185">
        <v>39827084.899999999</v>
      </c>
      <c r="C71" s="186">
        <v>52</v>
      </c>
      <c r="D71" s="187">
        <v>39827084.899999999</v>
      </c>
      <c r="E71" s="251">
        <f>B71*0.8</f>
        <v>31861667.920000002</v>
      </c>
      <c r="F71" s="252" t="s">
        <v>149</v>
      </c>
      <c r="G71" s="258"/>
    </row>
    <row r="72" spans="1:7" x14ac:dyDescent="0.3">
      <c r="A72" s="121" t="s">
        <v>162</v>
      </c>
      <c r="B72" s="172">
        <v>73300</v>
      </c>
      <c r="C72" s="118" t="s">
        <v>32</v>
      </c>
      <c r="D72" s="188">
        <v>73300</v>
      </c>
      <c r="E72" s="244"/>
      <c r="F72" s="245"/>
    </row>
    <row r="73" spans="1:7" x14ac:dyDescent="0.3">
      <c r="A73" s="189" t="s">
        <v>118</v>
      </c>
      <c r="B73" s="172">
        <v>3500000</v>
      </c>
      <c r="C73" s="118" t="s">
        <v>32</v>
      </c>
      <c r="D73" s="188">
        <v>3500000</v>
      </c>
      <c r="E73" s="244"/>
      <c r="F73" s="245"/>
    </row>
    <row r="74" spans="1:7" x14ac:dyDescent="0.3">
      <c r="A74" s="189" t="s">
        <v>163</v>
      </c>
      <c r="B74" s="172">
        <v>300000</v>
      </c>
      <c r="C74" s="118" t="s">
        <v>32</v>
      </c>
      <c r="D74" s="188">
        <v>300000</v>
      </c>
      <c r="E74" s="244">
        <f>D74</f>
        <v>300000</v>
      </c>
      <c r="F74" s="245"/>
      <c r="G74" s="258"/>
    </row>
    <row r="75" spans="1:7" x14ac:dyDescent="0.3">
      <c r="A75" s="190" t="s">
        <v>164</v>
      </c>
      <c r="B75" s="172">
        <v>300000</v>
      </c>
      <c r="C75" s="112" t="s">
        <v>32</v>
      </c>
      <c r="D75" s="191">
        <v>300000</v>
      </c>
      <c r="E75" s="244">
        <f>D75</f>
        <v>300000</v>
      </c>
      <c r="F75" s="245"/>
      <c r="G75" s="258"/>
    </row>
    <row r="76" spans="1:7" x14ac:dyDescent="0.3">
      <c r="A76" s="190" t="s">
        <v>119</v>
      </c>
      <c r="B76" s="172">
        <v>66000</v>
      </c>
      <c r="C76" s="112" t="s">
        <v>32</v>
      </c>
      <c r="D76" s="191">
        <v>66000</v>
      </c>
      <c r="E76" s="244"/>
      <c r="F76" s="245"/>
    </row>
    <row r="77" spans="1:7" x14ac:dyDescent="0.3">
      <c r="A77" s="190" t="s">
        <v>165</v>
      </c>
      <c r="B77" s="172">
        <v>3786.7435702702701</v>
      </c>
      <c r="C77" s="192">
        <v>37</v>
      </c>
      <c r="D77" s="191">
        <v>140109.51209999999</v>
      </c>
      <c r="E77" s="244"/>
      <c r="F77" s="245"/>
    </row>
    <row r="78" spans="1:7" x14ac:dyDescent="0.3">
      <c r="A78" s="190" t="s">
        <v>166</v>
      </c>
      <c r="B78" s="172">
        <v>32600.776999999998</v>
      </c>
      <c r="C78" s="192">
        <v>52</v>
      </c>
      <c r="D78" s="191">
        <v>1695240.4039999999</v>
      </c>
      <c r="E78" s="244"/>
      <c r="F78" s="245"/>
    </row>
    <row r="79" spans="1:7" x14ac:dyDescent="0.3">
      <c r="A79" s="190" t="s">
        <v>167</v>
      </c>
      <c r="B79" s="172">
        <v>2052050.6875</v>
      </c>
      <c r="C79" s="112" t="s">
        <v>32</v>
      </c>
      <c r="D79" s="191">
        <v>2052050.6875</v>
      </c>
      <c r="E79" s="244">
        <f>D79</f>
        <v>2052050.6875</v>
      </c>
      <c r="F79" s="245"/>
      <c r="G79" s="258" t="s">
        <v>150</v>
      </c>
    </row>
    <row r="80" spans="1:7" x14ac:dyDescent="0.3">
      <c r="A80" s="189" t="s">
        <v>120</v>
      </c>
      <c r="B80" s="172">
        <v>500000</v>
      </c>
      <c r="C80" s="118" t="s">
        <v>32</v>
      </c>
      <c r="D80" s="188">
        <v>500000</v>
      </c>
      <c r="E80" s="244">
        <f>D80</f>
        <v>500000</v>
      </c>
      <c r="F80" s="245"/>
      <c r="G80" s="258"/>
    </row>
    <row r="81" spans="1:7" x14ac:dyDescent="0.3">
      <c r="A81" s="190" t="s">
        <v>121</v>
      </c>
      <c r="B81" s="172">
        <v>1300000</v>
      </c>
      <c r="C81" s="112" t="s">
        <v>32</v>
      </c>
      <c r="D81" s="191">
        <v>1300000</v>
      </c>
      <c r="E81" s="244">
        <f>D81</f>
        <v>1300000</v>
      </c>
      <c r="F81" s="245"/>
    </row>
    <row r="82" spans="1:7" x14ac:dyDescent="0.3">
      <c r="A82" s="190"/>
      <c r="B82" s="172"/>
      <c r="C82" s="112"/>
      <c r="D82" s="193"/>
      <c r="E82" s="244"/>
      <c r="F82" s="245"/>
    </row>
    <row r="83" spans="1:7" x14ac:dyDescent="0.3">
      <c r="A83" s="194" t="s">
        <v>13</v>
      </c>
      <c r="B83" s="127"/>
      <c r="C83" s="126"/>
      <c r="D83" s="195">
        <f>SUM(D71:D82)</f>
        <v>49753785.503600001</v>
      </c>
      <c r="E83" s="254">
        <f>SUM(E71:E82)</f>
        <v>36313718.607500002</v>
      </c>
      <c r="F83" s="248"/>
    </row>
    <row r="84" spans="1:7" ht="18.75" customHeight="1" x14ac:dyDescent="0.3">
      <c r="A84" s="112"/>
      <c r="B84" s="125"/>
      <c r="C84" s="177"/>
      <c r="D84" s="178"/>
    </row>
    <row r="85" spans="1:7" ht="18.75" customHeight="1" x14ac:dyDescent="0.3">
      <c r="A85" s="180"/>
      <c r="B85" s="176"/>
      <c r="C85" s="181"/>
      <c r="D85" s="182"/>
    </row>
    <row r="86" spans="1:7" x14ac:dyDescent="0.3">
      <c r="A86" s="292" t="s">
        <v>23</v>
      </c>
      <c r="B86" s="196" t="s">
        <v>30</v>
      </c>
      <c r="C86" s="197" t="s">
        <v>84</v>
      </c>
      <c r="D86" s="198" t="s">
        <v>13</v>
      </c>
    </row>
    <row r="87" spans="1:7" x14ac:dyDescent="0.3">
      <c r="A87" s="291" t="s">
        <v>122</v>
      </c>
      <c r="B87" s="98">
        <v>0</v>
      </c>
      <c r="C87" s="199">
        <v>0</v>
      </c>
      <c r="D87" s="200">
        <v>0</v>
      </c>
      <c r="E87" s="249"/>
    </row>
    <row r="88" spans="1:7" x14ac:dyDescent="0.3">
      <c r="A88" s="201"/>
      <c r="B88" s="38"/>
      <c r="C88" s="202"/>
      <c r="D88" s="191"/>
      <c r="E88" s="250"/>
    </row>
    <row r="89" spans="1:7" x14ac:dyDescent="0.3">
      <c r="A89" s="201" t="s">
        <v>168</v>
      </c>
      <c r="B89" s="38">
        <v>500000</v>
      </c>
      <c r="C89" s="112" t="s">
        <v>32</v>
      </c>
      <c r="D89" s="191">
        <v>500000</v>
      </c>
      <c r="E89" s="250">
        <f>D89</f>
        <v>500000</v>
      </c>
    </row>
    <row r="90" spans="1:7" x14ac:dyDescent="0.3">
      <c r="A90" s="201" t="s">
        <v>169</v>
      </c>
      <c r="B90" s="38">
        <v>750000</v>
      </c>
      <c r="C90" s="112" t="s">
        <v>32</v>
      </c>
      <c r="D90" s="191">
        <v>750000</v>
      </c>
      <c r="E90" s="250">
        <f>D90</f>
        <v>750000</v>
      </c>
    </row>
    <row r="91" spans="1:7" x14ac:dyDescent="0.3">
      <c r="A91" s="203" t="s">
        <v>123</v>
      </c>
      <c r="B91" s="38">
        <v>100000</v>
      </c>
      <c r="C91" s="112" t="s">
        <v>32</v>
      </c>
      <c r="D91" s="191">
        <v>100000</v>
      </c>
      <c r="E91" s="250">
        <f>D91</f>
        <v>100000</v>
      </c>
    </row>
    <row r="92" spans="1:7" x14ac:dyDescent="0.3">
      <c r="A92" s="203"/>
      <c r="B92" s="38"/>
      <c r="C92" s="112"/>
      <c r="D92" s="191"/>
      <c r="E92" s="250"/>
    </row>
    <row r="93" spans="1:7" x14ac:dyDescent="0.3">
      <c r="A93" s="203" t="s">
        <v>187</v>
      </c>
      <c r="B93" s="38">
        <v>600000</v>
      </c>
      <c r="C93" s="118" t="s">
        <v>32</v>
      </c>
      <c r="D93" s="188">
        <v>600000</v>
      </c>
      <c r="E93" s="250">
        <f>D93</f>
        <v>600000</v>
      </c>
      <c r="G93" s="258" t="s">
        <v>151</v>
      </c>
    </row>
    <row r="94" spans="1:7" x14ac:dyDescent="0.3">
      <c r="A94" s="121" t="s">
        <v>124</v>
      </c>
      <c r="B94" s="130">
        <v>400000</v>
      </c>
      <c r="C94" s="118" t="s">
        <v>32</v>
      </c>
      <c r="D94" s="188">
        <v>400000</v>
      </c>
      <c r="E94" s="250">
        <f>D94</f>
        <v>400000</v>
      </c>
    </row>
    <row r="95" spans="1:7" x14ac:dyDescent="0.3">
      <c r="A95" s="121" t="s">
        <v>125</v>
      </c>
      <c r="B95" s="130">
        <v>0</v>
      </c>
      <c r="C95" s="118" t="s">
        <v>32</v>
      </c>
      <c r="D95" s="195">
        <v>0</v>
      </c>
      <c r="E95" s="250"/>
    </row>
    <row r="96" spans="1:7" x14ac:dyDescent="0.3">
      <c r="A96" s="180" t="s">
        <v>63</v>
      </c>
      <c r="B96" s="176"/>
      <c r="C96" s="128"/>
      <c r="D96" s="193">
        <f>SUM(D87:D95)</f>
        <v>2350000</v>
      </c>
      <c r="E96" s="253">
        <f>SUM(E87:E95)</f>
        <v>2350000</v>
      </c>
    </row>
    <row r="97" spans="1:4" x14ac:dyDescent="0.3">
      <c r="A97" s="151"/>
      <c r="B97" s="204"/>
      <c r="C97" s="112"/>
      <c r="D97" s="177"/>
    </row>
    <row r="98" spans="1:4" x14ac:dyDescent="0.3">
      <c r="A98" s="205"/>
      <c r="B98" s="69"/>
      <c r="C98" s="128"/>
      <c r="D98" s="181"/>
    </row>
    <row r="99" spans="1:4" ht="14.25" customHeight="1" x14ac:dyDescent="0.3">
      <c r="A99" s="137" t="s">
        <v>126</v>
      </c>
      <c r="B99" s="183" t="s">
        <v>30</v>
      </c>
      <c r="C99" s="138" t="s">
        <v>84</v>
      </c>
      <c r="D99" s="117" t="s">
        <v>13</v>
      </c>
    </row>
    <row r="100" spans="1:4" x14ac:dyDescent="0.3">
      <c r="A100" s="184" t="s">
        <v>127</v>
      </c>
      <c r="B100" s="204">
        <v>165938568</v>
      </c>
      <c r="C100" s="206">
        <v>1.4999999999999999E-2</v>
      </c>
      <c r="D100" s="207">
        <v>2489078.52</v>
      </c>
    </row>
    <row r="101" spans="1:4" x14ac:dyDescent="0.3">
      <c r="A101" s="189" t="s">
        <v>128</v>
      </c>
      <c r="B101" s="69">
        <v>8931057.520405829</v>
      </c>
      <c r="C101" s="208">
        <v>1.4999999999999999E-2</v>
      </c>
      <c r="D101" s="209">
        <v>133965.86280608742</v>
      </c>
    </row>
    <row r="102" spans="1:4" x14ac:dyDescent="0.3">
      <c r="A102" s="189" t="s">
        <v>129</v>
      </c>
      <c r="B102" s="69">
        <v>3900000</v>
      </c>
      <c r="C102" s="208">
        <v>1.4999999999999999E-2</v>
      </c>
      <c r="D102" s="209">
        <v>58500</v>
      </c>
    </row>
    <row r="103" spans="1:4" x14ac:dyDescent="0.3">
      <c r="A103" s="189" t="s">
        <v>170</v>
      </c>
      <c r="B103" s="69">
        <v>3900000</v>
      </c>
      <c r="C103" s="210">
        <v>2E-3</v>
      </c>
      <c r="D103" s="209">
        <v>7800</v>
      </c>
    </row>
    <row r="104" spans="1:4" x14ac:dyDescent="0.3">
      <c r="A104" s="211" t="s">
        <v>130</v>
      </c>
      <c r="B104" s="212" t="s">
        <v>131</v>
      </c>
      <c r="C104" s="213"/>
      <c r="D104" s="209">
        <v>11431423.575137051</v>
      </c>
    </row>
    <row r="105" spans="1:4" x14ac:dyDescent="0.3">
      <c r="A105" s="211" t="s">
        <v>132</v>
      </c>
      <c r="B105" s="69">
        <v>165938568</v>
      </c>
      <c r="C105" s="214">
        <v>0</v>
      </c>
      <c r="D105" s="209">
        <v>0</v>
      </c>
    </row>
    <row r="106" spans="1:4" x14ac:dyDescent="0.3">
      <c r="A106" s="211" t="s">
        <v>133</v>
      </c>
      <c r="B106" s="69">
        <v>8931057.520405829</v>
      </c>
      <c r="C106" s="215">
        <v>7.4999999999999997E-3</v>
      </c>
      <c r="D106" s="209">
        <v>35051.342186250266</v>
      </c>
    </row>
    <row r="107" spans="1:4" x14ac:dyDescent="0.3">
      <c r="A107" s="211" t="s">
        <v>134</v>
      </c>
      <c r="B107" s="69">
        <v>165938568</v>
      </c>
      <c r="C107" s="215">
        <v>5.0000000000000001E-3</v>
      </c>
      <c r="D107" s="209">
        <v>-250399.11326596982</v>
      </c>
    </row>
    <row r="108" spans="1:4" x14ac:dyDescent="0.3">
      <c r="A108" s="216" t="s">
        <v>135</v>
      </c>
      <c r="B108" s="69">
        <v>3900000</v>
      </c>
      <c r="C108" s="215">
        <v>3.3500000000000002E-2</v>
      </c>
      <c r="D108" s="209">
        <v>123133.15068493149</v>
      </c>
    </row>
    <row r="109" spans="1:4" x14ac:dyDescent="0.3">
      <c r="A109" s="216" t="s">
        <v>136</v>
      </c>
      <c r="B109" s="64">
        <v>6000</v>
      </c>
      <c r="C109" s="118" t="s">
        <v>137</v>
      </c>
      <c r="D109" s="209">
        <v>72000</v>
      </c>
    </row>
    <row r="110" spans="1:4" x14ac:dyDescent="0.3">
      <c r="A110" s="216" t="s">
        <v>188</v>
      </c>
      <c r="B110" s="64">
        <v>25000</v>
      </c>
      <c r="C110" s="118" t="s">
        <v>32</v>
      </c>
      <c r="D110" s="209">
        <v>25000</v>
      </c>
    </row>
    <row r="111" spans="1:4" x14ac:dyDescent="0.3">
      <c r="A111" s="211" t="s">
        <v>189</v>
      </c>
      <c r="B111" s="78">
        <v>270000</v>
      </c>
      <c r="C111" s="118" t="s">
        <v>32</v>
      </c>
      <c r="D111" s="209">
        <v>270000</v>
      </c>
    </row>
    <row r="112" spans="1:4" x14ac:dyDescent="0.3">
      <c r="A112" s="293" t="s">
        <v>190</v>
      </c>
      <c r="B112" s="78">
        <v>0</v>
      </c>
      <c r="C112" s="118" t="s">
        <v>32</v>
      </c>
      <c r="D112" s="209">
        <v>0</v>
      </c>
    </row>
    <row r="113" spans="1:5" x14ac:dyDescent="0.3">
      <c r="A113" s="211" t="s">
        <v>191</v>
      </c>
      <c r="B113" s="78">
        <v>800000</v>
      </c>
      <c r="C113" s="118" t="s">
        <v>32</v>
      </c>
      <c r="D113" s="209">
        <v>800000</v>
      </c>
    </row>
    <row r="114" spans="1:5" x14ac:dyDescent="0.3">
      <c r="A114" s="211" t="s">
        <v>192</v>
      </c>
      <c r="B114" s="78">
        <v>1200000</v>
      </c>
      <c r="C114" s="118" t="s">
        <v>32</v>
      </c>
      <c r="D114" s="209">
        <v>1200000</v>
      </c>
    </row>
    <row r="115" spans="1:5" x14ac:dyDescent="0.3">
      <c r="A115" s="211" t="s">
        <v>138</v>
      </c>
      <c r="B115" s="78">
        <v>0</v>
      </c>
      <c r="C115" s="118" t="s">
        <v>32</v>
      </c>
      <c r="D115" s="209">
        <v>0</v>
      </c>
    </row>
    <row r="116" spans="1:5" x14ac:dyDescent="0.3">
      <c r="A116" s="211" t="s">
        <v>139</v>
      </c>
      <c r="B116" s="78">
        <v>0</v>
      </c>
      <c r="C116" s="118" t="s">
        <v>32</v>
      </c>
      <c r="D116" s="209">
        <v>0</v>
      </c>
    </row>
    <row r="117" spans="1:5" x14ac:dyDescent="0.3">
      <c r="A117" s="217" t="s">
        <v>140</v>
      </c>
      <c r="B117" s="69"/>
      <c r="C117" s="147"/>
      <c r="D117" s="209">
        <v>8630385.2706814948</v>
      </c>
    </row>
    <row r="118" spans="1:5" x14ac:dyDescent="0.3">
      <c r="A118" s="217" t="s">
        <v>141</v>
      </c>
      <c r="B118" s="69"/>
      <c r="C118" s="147"/>
      <c r="D118" s="218">
        <v>614869.897981563</v>
      </c>
    </row>
    <row r="119" spans="1:5" x14ac:dyDescent="0.3">
      <c r="A119" s="135" t="s">
        <v>13</v>
      </c>
      <c r="B119" s="176"/>
      <c r="C119" s="128"/>
      <c r="D119" s="174">
        <f>SUM(D100:D118)</f>
        <v>25640808.506211407</v>
      </c>
      <c r="E119" s="177">
        <f>SUM(E100:E118)</f>
        <v>0</v>
      </c>
    </row>
    <row r="120" spans="1:5" x14ac:dyDescent="0.3">
      <c r="A120" s="112"/>
      <c r="B120" s="125"/>
      <c r="C120" s="219"/>
      <c r="D120" s="220"/>
    </row>
    <row r="121" spans="1:5" x14ac:dyDescent="0.3">
      <c r="A121" s="128"/>
      <c r="B121" s="145"/>
      <c r="D121" s="221"/>
    </row>
    <row r="122" spans="1:5" x14ac:dyDescent="0.3">
      <c r="A122" s="115" t="s">
        <v>25</v>
      </c>
      <c r="B122" s="183" t="s">
        <v>30</v>
      </c>
      <c r="C122" s="138" t="s">
        <v>84</v>
      </c>
      <c r="D122" s="222" t="s">
        <v>13</v>
      </c>
      <c r="E122" s="249"/>
    </row>
    <row r="123" spans="1:5" x14ac:dyDescent="0.3">
      <c r="A123" s="223" t="s">
        <v>171</v>
      </c>
      <c r="B123" s="224">
        <v>155000</v>
      </c>
      <c r="C123" s="112" t="s">
        <v>32</v>
      </c>
      <c r="D123" s="171">
        <v>155000</v>
      </c>
      <c r="E123" s="250"/>
    </row>
    <row r="124" spans="1:5" x14ac:dyDescent="0.3">
      <c r="A124" s="294" t="s">
        <v>193</v>
      </c>
      <c r="B124" s="225">
        <v>61000</v>
      </c>
      <c r="C124" s="112" t="s">
        <v>69</v>
      </c>
      <c r="D124" s="171">
        <v>610000</v>
      </c>
      <c r="E124" s="250"/>
    </row>
    <row r="125" spans="1:5" x14ac:dyDescent="0.3">
      <c r="A125" s="189" t="s">
        <v>142</v>
      </c>
      <c r="B125" s="226">
        <v>166862708.57266331</v>
      </c>
      <c r="C125" s="179">
        <v>0.05</v>
      </c>
      <c r="D125" s="209">
        <v>8343135.4286331655</v>
      </c>
      <c r="E125" s="250"/>
    </row>
    <row r="126" spans="1:5" x14ac:dyDescent="0.3">
      <c r="A126" s="189" t="s">
        <v>143</v>
      </c>
      <c r="B126" s="226"/>
      <c r="C126" s="179"/>
      <c r="D126" s="209">
        <v>-7378127.7989149131</v>
      </c>
      <c r="E126" s="250"/>
    </row>
    <row r="127" spans="1:5" x14ac:dyDescent="0.3">
      <c r="A127" s="189" t="s">
        <v>144</v>
      </c>
      <c r="B127" s="226">
        <v>559996.32367499999</v>
      </c>
      <c r="C127" s="179">
        <v>0.08</v>
      </c>
      <c r="D127" s="209">
        <v>44799.705893999999</v>
      </c>
      <c r="E127" s="250"/>
    </row>
    <row r="128" spans="1:5" x14ac:dyDescent="0.3">
      <c r="A128" s="227" t="s">
        <v>145</v>
      </c>
      <c r="B128" s="225">
        <v>1119992.64735</v>
      </c>
      <c r="C128" s="118" t="s">
        <v>32</v>
      </c>
      <c r="D128" s="209">
        <v>1119992.64735</v>
      </c>
      <c r="E128" s="250"/>
    </row>
    <row r="129" spans="1:5" x14ac:dyDescent="0.3">
      <c r="A129" s="227" t="s">
        <v>146</v>
      </c>
      <c r="B129" s="228">
        <v>11730.861730769231</v>
      </c>
      <c r="C129" s="186">
        <v>52</v>
      </c>
      <c r="D129" s="229">
        <v>610004.81000000006</v>
      </c>
      <c r="E129" s="250"/>
    </row>
    <row r="130" spans="1:5" x14ac:dyDescent="0.3">
      <c r="A130" s="227" t="s">
        <v>147</v>
      </c>
      <c r="B130" s="230"/>
      <c r="C130" s="118" t="s">
        <v>32</v>
      </c>
      <c r="D130" s="229">
        <v>6300000</v>
      </c>
      <c r="E130" s="250">
        <f>D130</f>
        <v>6300000</v>
      </c>
    </row>
    <row r="131" spans="1:5" x14ac:dyDescent="0.3">
      <c r="A131" s="227" t="s">
        <v>148</v>
      </c>
      <c r="B131" s="231">
        <v>500000</v>
      </c>
      <c r="C131" s="112" t="s">
        <v>32</v>
      </c>
      <c r="D131" s="174">
        <v>500000</v>
      </c>
      <c r="E131" s="250">
        <f>D131</f>
        <v>500000</v>
      </c>
    </row>
    <row r="132" spans="1:5" x14ac:dyDescent="0.3">
      <c r="A132" s="135" t="s">
        <v>13</v>
      </c>
      <c r="B132" s="128"/>
      <c r="C132" s="128"/>
      <c r="D132" s="174">
        <f>SUM(D123:D131)</f>
        <v>10304804.792962251</v>
      </c>
      <c r="E132" s="253">
        <f>SUM(E123:E131)</f>
        <v>6800000</v>
      </c>
    </row>
    <row r="133" spans="1:5" x14ac:dyDescent="0.3">
      <c r="B133" s="167"/>
      <c r="D133" s="123" t="s">
        <v>80</v>
      </c>
    </row>
  </sheetData>
  <mergeCells count="1">
    <mergeCell ref="F29:H29"/>
  </mergeCells>
  <pageMargins left="0.7" right="0.7" top="0.75" bottom="0.75" header="0.3" footer="0.3"/>
  <pageSetup paperSize="1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6" ma:contentTypeDescription="Create a new document." ma:contentTypeScope="" ma:versionID="0347d5b22feb1def4e08083bab847774">
  <xsd:schema xmlns:xsd="http://www.w3.org/2001/XMLSchema" xmlns:xs="http://www.w3.org/2001/XMLSchema" xmlns:p="http://schemas.microsoft.com/office/2006/metadata/properties" xmlns:ns2="b4991c62-42bd-42ea-b7fe-769c41f8ce12" xmlns:ns3="92ec314d-4c9c-4dd9-83ac-31caef74aaef" xmlns:ns4="4cfd163b-bcf9-4c5a-b2fe-c1383bc133c7" targetNamespace="http://schemas.microsoft.com/office/2006/metadata/properties" ma:root="true" ma:fieldsID="bd42617b3a76f594a8b447111c644db4" ns2:_="" ns3:_="" ns4:_="">
    <xsd:import namespace="b4991c62-42bd-42ea-b7fe-769c41f8ce12"/>
    <xsd:import namespace="92ec314d-4c9c-4dd9-83ac-31caef74aaef"/>
    <xsd:import namespace="4cfd163b-bcf9-4c5a-b2fe-c1383bc133c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R_Status" minOccurs="0"/>
                <xsd:element ref="ns3:IR_Filling_Dat" minOccurs="0"/>
                <xsd:element ref="ns3:Owner" minOccurs="0"/>
                <xsd:element ref="ns3:IR_Received_Date" minOccurs="0"/>
                <xsd:element ref="ns3:IR_Requester" minOccurs="0"/>
                <xsd:element ref="ns3:IR_Responder" minOccurs="0"/>
                <xsd:element ref="ns3:IR_Review_Sorting" minOccurs="0"/>
                <xsd:element ref="ns3:IR_Reviewers" minOccurs="0"/>
                <xsd:element ref="ns3:IR_Topic" minOccurs="0"/>
                <xsd:element ref="ns3:IR_Writer" minOccurs="0"/>
                <xsd:element ref="ns4:IR_Subtopic" minOccurs="0"/>
                <xsd:element ref="ns4:NS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1" nillable="true" ma:displayName="IR_Status" ma:list="{c82926db-44da-4499-b7a5-d58b6754073a}" ma:internalName="IR_Status" ma:showField="Title">
      <xsd:simpleType>
        <xsd:restriction base="dms:Lookup"/>
      </xsd:simpleType>
    </xsd:element>
    <xsd:element name="IR_Filling_Dat" ma:index="12" nillable="true" ma:displayName="IR_Filling_Dat" ma:default="2013-03-11T14:00:00Z" ma:format="DateOnly" ma:internalName="IR_Filling_Dat">
      <xsd:simpleType>
        <xsd:restriction base="dms:DateTime"/>
      </xsd:simpleType>
    </xsd:element>
    <xsd:element name="Owner" ma:index="13" nillable="true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ceived_Date" ma:index="14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quester" ma:index="15" nillable="true" ma:displayName="IR_Requester" ma:list="{28f334bf-309e-4fb1-969d-80c0b70303c8}" ma:internalName="IR_Requester" ma:readOnly="false" ma:showField="Title">
      <xsd:simpleType>
        <xsd:restriction base="dms:Lookup"/>
      </xsd:simpleType>
    </xsd:element>
    <xsd:element name="IR_Responder" ma:index="16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17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8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9" nillable="true" ma:displayName="IR_Topic" ma:list="{5852ba98-c591-4bee-906b-c2535d54d555}" ma:internalName="IR_Topic" ma:showField="Title">
      <xsd:simpleType>
        <xsd:restriction base="dms:Lookup"/>
      </xsd:simpleType>
    </xsd:element>
    <xsd:element name="IR_Writer" ma:index="20" nillable="true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21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22" nillable="true" ma:displayName="NSPI" ma:default="0" ma:internalName="NSPI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_Requester xmlns="92ec314d-4c9c-4dd9-83ac-31caef74aaef">35</IR_Requester>
    <IR_Reviewers xmlns="92ec314d-4c9c-4dd9-83ac-31caef74aaef">
      <UserInfo>
        <DisplayName/>
        <AccountId xsi:nil="true"/>
        <AccountType/>
      </UserInfo>
    </IR_Reviewers>
    <IR_Writer xmlns="92ec314d-4c9c-4dd9-83ac-31caef74aaef">
      <UserInfo>
        <DisplayName>WEIR, NORMA</DisplayName>
        <AccountId>101</AccountId>
        <AccountType/>
      </UserInfo>
    </IR_Writer>
    <NSPI xmlns="4cfd163b-bcf9-4c5a-b2fe-c1383bc133c7">false</NSPI>
    <IR_Responder xmlns="92ec314d-4c9c-4dd9-83ac-31caef74aaef" xsi:nil="true"/>
    <IR_Review_Sorting xmlns="92ec314d-4c9c-4dd9-83ac-31caef74aaef">completed by RA</IR_Review_Sorting>
    <IR_Topic xmlns="92ec314d-4c9c-4dd9-83ac-31caef74aaef" xsi:nil="true"/>
    <Owner xmlns="92ec314d-4c9c-4dd9-83ac-31caef74aaef">
      <UserInfo>
        <DisplayName>DONNELLY, ALLISON</DisplayName>
        <AccountId>69</AccountId>
        <AccountType/>
      </UserInfo>
    </Owner>
    <_dlc_DocId xmlns="b4991c62-42bd-42ea-b7fe-769c41f8ce12">4PP4YDNXZNSS-11-2202</_dlc_DocId>
    <IR_Filling_Dat xmlns="92ec314d-4c9c-4dd9-83ac-31caef74aaef">2013-03-11T03:00:00+00:00</IR_Filling_Dat>
    <_dlc_DocIdUrl xmlns="b4991c62-42bd-42ea-b7fe-769c41f8ce12">
      <Url>http://companies.emera.com/emera/ENLReg/_layouts/DocIdRedir.aspx?ID=4PP4YDNXZNSS-11-2202</Url>
      <Description>4PP4YDNXZNSS-11-2202</Description>
    </_dlc_DocIdUrl>
    <IR_Received_Date xmlns="92ec314d-4c9c-4dd9-83ac-31caef74aaef">2013-02-25T04:00:00+00:00</IR_Received_Date>
    <IR_Subtopic xmlns="4cfd163b-bcf9-4c5a-b2fe-c1383bc133c7" xsi:nil="true"/>
    <IR_Status xmlns="92ec314d-4c9c-4dd9-83ac-31caef74aaef">12</IR_Status>
  </documentManagement>
</p:properties>
</file>

<file path=customXml/itemProps1.xml><?xml version="1.0" encoding="utf-8"?>
<ds:datastoreItem xmlns:ds="http://schemas.openxmlformats.org/officeDocument/2006/customXml" ds:itemID="{50F66FF5-917A-4D89-8491-E29653FE4736}"/>
</file>

<file path=customXml/itemProps2.xml><?xml version="1.0" encoding="utf-8"?>
<ds:datastoreItem xmlns:ds="http://schemas.openxmlformats.org/officeDocument/2006/customXml" ds:itemID="{F24CC08F-AC12-4B93-8F6E-60588A5A69E7}"/>
</file>

<file path=customXml/itemProps3.xml><?xml version="1.0" encoding="utf-8"?>
<ds:datastoreItem xmlns:ds="http://schemas.openxmlformats.org/officeDocument/2006/customXml" ds:itemID="{6D6BA4FB-207F-4D9F-925C-078B571D1A83}"/>
</file>

<file path=customXml/itemProps4.xml><?xml version="1.0" encoding="utf-8"?>
<ds:datastoreItem xmlns:ds="http://schemas.openxmlformats.org/officeDocument/2006/customXml" ds:itemID="{9C9F810E-E370-40C2-8A09-727004FE3C2E}"/>
</file>

<file path=customXml/itemProps5.xml><?xml version="1.0" encoding="utf-8"?>
<ds:datastoreItem xmlns:ds="http://schemas.openxmlformats.org/officeDocument/2006/customXml" ds:itemID="{85178E0B-BE99-4A6B-9669-388DDC7877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Example 1</vt:lpstr>
      <vt:lpstr>Example 2</vt:lpstr>
      <vt:lpstr>Example 3</vt:lpstr>
      <vt:lpstr>'Example 1'!Print_Area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Norma Weir</dc:creator>
  <cp:lastModifiedBy>MacLean-Collins, Nikki</cp:lastModifiedBy>
  <cp:lastPrinted>2013-03-09T22:47:16Z</cp:lastPrinted>
  <dcterms:created xsi:type="dcterms:W3CDTF">2012-10-23T15:51:35Z</dcterms:created>
  <dcterms:modified xsi:type="dcterms:W3CDTF">2013-03-09T22:47:34Z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1759966705</vt:i4>
  </property>
  <property fmtid="{D5CDD505-2E9C-101B-9397-08002B2CF9AE}" pid="4" name="_EmailSubject">
    <vt:lpwstr>Upload</vt:lpwstr>
  </property>
  <property fmtid="{D5CDD505-2E9C-101B-9397-08002B2CF9AE}" pid="5" name="_AuthorEmail">
    <vt:lpwstr>Norma.Weir@Emera.com</vt:lpwstr>
  </property>
  <property fmtid="{D5CDD505-2E9C-101B-9397-08002B2CF9AE}" pid="6" name="_AuthorEmailDisplayName">
    <vt:lpwstr>WEIR, NORMA</vt:lpwstr>
  </property>
  <property fmtid="{D5CDD505-2E9C-101B-9397-08002B2CF9AE}" pid="7" name="MetadataSecurityLog">
    <vt:lpwstr>&lt;Log Date="-8588386697925680061" Reason="ItemUpdated" Error=""&gt;&lt;Rule Message="" Name="PM" /&gt;&lt;/Log&gt;</vt:lpwstr>
  </property>
  <property fmtid="{D5CDD505-2E9C-101B-9397-08002B2CF9AE}" pid="8" name="ContentTypeId">
    <vt:lpwstr>0x01010020A7FEED53593641BE8E90FC930B63F0</vt:lpwstr>
  </property>
  <property fmtid="{D5CDD505-2E9C-101B-9397-08002B2CF9AE}" pid="9" name="_dlc_DocIdItemGuid">
    <vt:lpwstr>1c8bb91d-fe9d-4812-a21c-dce2e925eeee</vt:lpwstr>
  </property>
  <property fmtid="{D5CDD505-2E9C-101B-9397-08002B2CF9AE}" pid="10" name="_ReviewingToolsShownOnce">
    <vt:lpwstr/>
  </property>
  <property fmtid="{D5CDD505-2E9C-101B-9397-08002B2CF9AE}" pid="11" name="Order">
    <vt:r8>220200</vt:r8>
  </property>
</Properties>
</file>